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ac\GDMAP\Licitações\2024-3923 - Drenagem Aracê Santo Antônio\Licitação\"/>
    </mc:Choice>
  </mc:AlternateContent>
  <bookViews>
    <workbookView xWindow="0" yWindow="0" windowWidth="16380" windowHeight="8190" tabRatio="500"/>
  </bookViews>
  <sheets>
    <sheet name="Orçamento Bacia I" sheetId="1" r:id="rId1"/>
    <sheet name="CRONOGRAMA" sheetId="2" r:id="rId2"/>
    <sheet name="BDI (25%)" sheetId="4" r:id="rId3"/>
  </sheets>
  <externalReferences>
    <externalReference r:id="rId4"/>
    <externalReference r:id="rId5"/>
    <externalReference r:id="rId6"/>
  </externalReferences>
  <definedNames>
    <definedName name="AC">[1]DADOS!$A$12:$D$16</definedName>
    <definedName name="_xlnm.Print_Area" localSheetId="2">'BDI (25%)'!$E$8:$P$56</definedName>
    <definedName name="_xlnm.Print_Area" localSheetId="1">CRONOGRAMA!$A$1:$L$27</definedName>
    <definedName name="_xlnm.Print_Area" localSheetId="0">'Orçamento Bacia I'!$A$1:$J$30</definedName>
    <definedName name="BDI.Opcao">[2]DADOS!$F$18</definedName>
    <definedName name="BDI.TipoObra">[2]BDI!$A$138:$A$146</definedName>
    <definedName name="COMPOSIÇÕES">[3]COMPOSIÇÕES!$C$10:$H$65</definedName>
    <definedName name="COTAÇÕES">#REF!</definedName>
    <definedName name="CPU">#REF!</definedName>
    <definedName name="DESONERACAO">IF(OR(Import.Desoneracao="DESONERADO",Import.Desoneracao="SIM"),"SIM","NÃO")</definedName>
    <definedName name="DF">[1]DADOS!$A$32:$D$37</definedName>
    <definedName name="HTML_CodePage">437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>OFFSET([2]DADOS!$G$18,0,-1)</definedName>
    <definedName name="LUCRO">[1]DADOS!$A$39:$D$44</definedName>
    <definedName name="PO">[1]ORÇAMENTO!$A$10:$K$133</definedName>
    <definedName name="RISCO">[1]DADOS!$A$25:$D$30</definedName>
    <definedName name="SG">[1]DADOS!$A$17:$D$23</definedName>
    <definedName name="TIP_OBRA">[1]DADOS!$A$4:$A$9</definedName>
    <definedName name="_xlnm.Print_Titles" localSheetId="0">'Orçamento Bacia I'!$1:$5</definedName>
    <definedName name="VALOR_BDI">[1]DADOS!$A$4:$D$9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4" l="1"/>
  <c r="G47" i="4"/>
  <c r="N47" i="4" s="1"/>
  <c r="I51" i="4" s="1"/>
  <c r="I34" i="4"/>
  <c r="B6" i="2" l="1"/>
  <c r="B18" i="2"/>
  <c r="B16" i="2"/>
  <c r="B14" i="2"/>
  <c r="B12" i="2"/>
  <c r="A26" i="2"/>
  <c r="N19" i="2"/>
  <c r="H18" i="2"/>
  <c r="G18" i="2"/>
  <c r="F18" i="2"/>
  <c r="E18" i="2"/>
  <c r="D18" i="2"/>
  <c r="C18" i="2"/>
  <c r="N17" i="2"/>
  <c r="D16" i="2"/>
  <c r="C16" i="2"/>
  <c r="N15" i="2"/>
  <c r="J14" i="2"/>
  <c r="D14" i="2"/>
  <c r="C14" i="2"/>
  <c r="N13" i="2"/>
  <c r="J12" i="2"/>
  <c r="D12" i="2"/>
  <c r="C12" i="2"/>
  <c r="N11" i="2"/>
  <c r="E10" i="2"/>
  <c r="J10" i="2"/>
  <c r="I10" i="2"/>
  <c r="H10" i="2"/>
  <c r="G10" i="2"/>
  <c r="F10" i="2"/>
  <c r="B10" i="2"/>
  <c r="A6" i="2"/>
  <c r="B3" i="2"/>
  <c r="H26" i="1"/>
  <c r="I26" i="1" s="1"/>
  <c r="K18" i="2" s="1"/>
  <c r="H24" i="1"/>
  <c r="I24" i="1" s="1"/>
  <c r="H23" i="1"/>
  <c r="I23" i="1" s="1"/>
  <c r="H22" i="1"/>
  <c r="I22" i="1" s="1"/>
  <c r="K16" i="2" s="1"/>
  <c r="H20" i="1"/>
  <c r="I20" i="1" s="1"/>
  <c r="H19" i="1"/>
  <c r="I19" i="1" s="1"/>
  <c r="H18" i="1"/>
  <c r="I18" i="1" s="1"/>
  <c r="H17" i="1"/>
  <c r="I17" i="1" s="1"/>
  <c r="K14" i="2" s="1"/>
  <c r="H15" i="1"/>
  <c r="I15" i="1" s="1"/>
  <c r="H14" i="1"/>
  <c r="I14" i="1" s="1"/>
  <c r="H13" i="1"/>
  <c r="I13" i="1" s="1"/>
  <c r="H12" i="1"/>
  <c r="I12" i="1" s="1"/>
  <c r="H11" i="1"/>
  <c r="I11" i="1" s="1"/>
  <c r="K12" i="2" s="1"/>
  <c r="H9" i="1"/>
  <c r="I9" i="1" s="1"/>
  <c r="K10" i="2" s="1"/>
  <c r="H8" i="1"/>
  <c r="I8" i="1" s="1"/>
  <c r="H7" i="1"/>
  <c r="I7" i="1" s="1"/>
  <c r="H12" i="2" l="1"/>
  <c r="I12" i="2"/>
  <c r="C10" i="2"/>
  <c r="C21" i="2" s="1"/>
  <c r="C23" i="2" s="1"/>
  <c r="G12" i="2"/>
  <c r="F12" i="2"/>
  <c r="E12" i="2"/>
  <c r="J18" i="2"/>
  <c r="I18" i="2"/>
  <c r="I28" i="1"/>
  <c r="J19" i="1" s="1"/>
  <c r="D10" i="2"/>
  <c r="D21" i="2" s="1"/>
  <c r="J17" i="1" l="1"/>
  <c r="J15" i="1"/>
  <c r="J13" i="1"/>
  <c r="F16" i="2"/>
  <c r="E16" i="2"/>
  <c r="J16" i="2"/>
  <c r="J21" i="2" s="1"/>
  <c r="J11" i="1"/>
  <c r="J14" i="1"/>
  <c r="J26" i="1"/>
  <c r="H14" i="2"/>
  <c r="E14" i="2"/>
  <c r="I14" i="2"/>
  <c r="J18" i="1"/>
  <c r="J22" i="1"/>
  <c r="J24" i="1"/>
  <c r="H16" i="2"/>
  <c r="G16" i="2"/>
  <c r="I16" i="2"/>
  <c r="D23" i="2"/>
  <c r="G14" i="2"/>
  <c r="F14" i="2"/>
  <c r="K21" i="2"/>
  <c r="J9" i="1"/>
  <c r="J23" i="1"/>
  <c r="J12" i="1"/>
  <c r="J8" i="1"/>
  <c r="J7" i="1"/>
  <c r="J20" i="1"/>
  <c r="F21" i="2" l="1"/>
  <c r="F22" i="2" s="1"/>
  <c r="G21" i="2"/>
  <c r="G22" i="2" s="1"/>
  <c r="I21" i="2"/>
  <c r="E21" i="2"/>
  <c r="E22" i="2" s="1"/>
  <c r="H21" i="2"/>
  <c r="H22" i="2" s="1"/>
  <c r="J28" i="1"/>
  <c r="J22" i="2"/>
  <c r="L10" i="2"/>
  <c r="L12" i="2"/>
  <c r="C22" i="2"/>
  <c r="L18" i="2"/>
  <c r="C24" i="2"/>
  <c r="L14" i="2"/>
  <c r="L16" i="2"/>
  <c r="D24" i="2"/>
  <c r="D22" i="2"/>
  <c r="E23" i="2" l="1"/>
  <c r="F23" i="2" s="1"/>
  <c r="L21" i="2"/>
  <c r="I22" i="2"/>
  <c r="E24" i="2" l="1"/>
  <c r="F24" i="2"/>
  <c r="G23" i="2"/>
  <c r="G24" i="2" l="1"/>
  <c r="H23" i="2"/>
  <c r="H24" i="2" l="1"/>
  <c r="I23" i="2"/>
  <c r="I24" i="2" l="1"/>
  <c r="J23" i="2"/>
  <c r="J24" i="2" s="1"/>
</calcChain>
</file>

<file path=xl/sharedStrings.xml><?xml version="1.0" encoding="utf-8"?>
<sst xmlns="http://schemas.openxmlformats.org/spreadsheetml/2006/main" count="156" uniqueCount="117">
  <si>
    <t xml:space="preserve">                    SERVIÇO AUTÔNOMO DE ÁGUA E ESGOTO</t>
  </si>
  <si>
    <t xml:space="preserve">                          PLANILHA ORÇAMENTÁRIA</t>
  </si>
  <si>
    <t xml:space="preserve"> OBJETO:</t>
  </si>
  <si>
    <t>CONTRATAÇÃO DE ESTUDOS E PROJETOS EXECUTIVOS, CONSIDERANDO A UTILIZAÇÃO DE SBN´s PARA A REALIZAÇÃO DA DRENAGEM E PAVIMENTAÇÃO</t>
  </si>
  <si>
    <t>Fonte: cotação</t>
  </si>
  <si>
    <t xml:space="preserve">B.D.I - </t>
  </si>
  <si>
    <t xml:space="preserve"> LOCAL:</t>
  </si>
  <si>
    <t>ARACÊ DE SANTO ANTÔNIO I E II</t>
  </si>
  <si>
    <t>ITEM</t>
  </si>
  <si>
    <t>CÓDIGO REFERÊNCIA</t>
  </si>
  <si>
    <t>BANCO</t>
  </si>
  <si>
    <t>DISCRIMINAÇÃO</t>
  </si>
  <si>
    <t>UNID.</t>
  </si>
  <si>
    <t>QUANT.</t>
  </si>
  <si>
    <t>PREÇO UNITÁRIO (c/ BDI)(R$)</t>
  </si>
  <si>
    <t>TOTAL DO ITEM         (R$)</t>
  </si>
  <si>
    <t>PESO (%)</t>
  </si>
  <si>
    <t>SERVIÇOS PRELIMINARES</t>
  </si>
  <si>
    <t>1.1</t>
  </si>
  <si>
    <t xml:space="preserve"> 02.02.130 </t>
  </si>
  <si>
    <t>CPOS/CDHU</t>
  </si>
  <si>
    <t>LEVANTAMENTO TOPOGRÁFICO</t>
  </si>
  <si>
    <t>un.</t>
  </si>
  <si>
    <t>1.2</t>
  </si>
  <si>
    <t>28.08.01.01</t>
  </si>
  <si>
    <t>DER/SP</t>
  </si>
  <si>
    <t>SONDAGENS, ESTUDO GEOTÉCNICO DE CARACTERIZAÇÃO DO SOLO</t>
  </si>
  <si>
    <t>1.3</t>
  </si>
  <si>
    <t xml:space="preserve"> 70020005 </t>
  </si>
  <si>
    <t>Sabesp</t>
  </si>
  <si>
    <t>ANÁLISE HIDRÁULICA E HIDROLÓGICA</t>
  </si>
  <si>
    <t>TERRAPLANAGEM, MICRO E MACRODRENAGEM</t>
  </si>
  <si>
    <t>2.1</t>
  </si>
  <si>
    <t>PROJETO DE TERRAPLENAGEM</t>
  </si>
  <si>
    <t>2.2</t>
  </si>
  <si>
    <t>PROJETO EXECUTIVO DE MICRO E MACRODRENAGEM</t>
  </si>
  <si>
    <t>2.3</t>
  </si>
  <si>
    <t>MEMORIAIS DE CÁLCULOS, DESCRITIVOS E QUANTITATIVOS</t>
  </si>
  <si>
    <t>2.4</t>
  </si>
  <si>
    <t xml:space="preserve">PLANILHA DE ORÇAMENTO DA OBRA </t>
  </si>
  <si>
    <t>2.5</t>
  </si>
  <si>
    <t>CRONOGRAMA FÍSICO FINANCEIRO DA OBRA</t>
  </si>
  <si>
    <t>PAVIMENTAÇÃO</t>
  </si>
  <si>
    <t>3.1</t>
  </si>
  <si>
    <t>PROJETO EXECUTIVO DE PAVIMENTAÇÃO</t>
  </si>
  <si>
    <t>3.2</t>
  </si>
  <si>
    <t>3.3</t>
  </si>
  <si>
    <t>3.4</t>
  </si>
  <si>
    <t>APROVAÇÕES E LICENCIAMENTOS</t>
  </si>
  <si>
    <t>4.1</t>
  </si>
  <si>
    <t>LICENCIAMENTO AMBIENTAL</t>
  </si>
  <si>
    <t>4.2</t>
  </si>
  <si>
    <t>APRESENTAÇÃO E APROVAÇÃO DOS PROJETOS NOS DIVERSOS ORGÃOS</t>
  </si>
  <si>
    <t>4.3</t>
  </si>
  <si>
    <t>PROJETO E APROVAÇÃO PARA INTERFERÊNCIA EM RECURSO HÍDRICO</t>
  </si>
  <si>
    <t>RELATÓRIO</t>
  </si>
  <si>
    <t>5.1</t>
  </si>
  <si>
    <t>RELATÓRIO FINAL FOTOGRÁFICO</t>
  </si>
  <si>
    <t>TOTAL GERAL</t>
  </si>
  <si>
    <t>OBRA:</t>
  </si>
  <si>
    <t>DATA BASE:</t>
  </si>
  <si>
    <t>Item</t>
  </si>
  <si>
    <t>Descrição</t>
  </si>
  <si>
    <t>Meses</t>
  </si>
  <si>
    <t>Total 
(C/ BDI)</t>
  </si>
  <si>
    <t>%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</si>
  <si>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</si>
  <si>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</si>
  <si>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</si>
  <si>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</si>
  <si>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</si>
  <si>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</si>
  <si>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</si>
  <si>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</si>
  <si>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1.</t>
  </si>
  <si>
    <t>2.</t>
  </si>
  <si>
    <t>3.</t>
  </si>
  <si>
    <t>4.</t>
  </si>
  <si>
    <t>5.</t>
  </si>
  <si>
    <t>S U B T O T A L (com BDI)</t>
  </si>
  <si>
    <t>T O T A L   A C U M U L A D O (com BDI)</t>
  </si>
  <si>
    <t>Médio</t>
  </si>
  <si>
    <t>AC</t>
  </si>
  <si>
    <t>ADMINISTRAÇÃO CENTRAL</t>
  </si>
  <si>
    <t>R</t>
  </si>
  <si>
    <t>RISCO</t>
  </si>
  <si>
    <t>DF</t>
  </si>
  <si>
    <t>DESPESAS FINANCEIRAS</t>
  </si>
  <si>
    <t>L</t>
  </si>
  <si>
    <t>LUCRO</t>
  </si>
  <si>
    <t>São Carlos, 26 de novembro de 2024</t>
  </si>
  <si>
    <t>PREÇO UNITÁRIO (s/ BDI) (R$)</t>
  </si>
  <si>
    <t>DEMONSTRATIVO DE BDI</t>
  </si>
  <si>
    <t xml:space="preserve">CÁLCULO DO BDI  - Obras e Serviços  </t>
  </si>
  <si>
    <t>VALORES ADOTADOS:</t>
  </si>
  <si>
    <t>Min</t>
  </si>
  <si>
    <t>Máx.</t>
  </si>
  <si>
    <t>S + G</t>
  </si>
  <si>
    <t>SEGUROS E GARANTIAS</t>
  </si>
  <si>
    <t>ISS (PMNF)</t>
  </si>
  <si>
    <t>I</t>
  </si>
  <si>
    <t>PIS</t>
  </si>
  <si>
    <t>COFINS</t>
  </si>
  <si>
    <t>Desoneração</t>
  </si>
  <si>
    <t xml:space="preserve">TOTAL "C" = </t>
  </si>
  <si>
    <t>FÓRMULA DE CÁLCULO:</t>
  </si>
  <si>
    <t xml:space="preserve">BDI = </t>
  </si>
  <si>
    <t>(1 + AC + S + R + G) x (1 + DF) x (1 + L)</t>
  </si>
  <si>
    <t xml:space="preserve"> -</t>
  </si>
  <si>
    <t>x</t>
  </si>
  <si>
    <t>( 1 - I)</t>
  </si>
  <si>
    <t>CÁLCULO:</t>
  </si>
  <si>
    <t>BDI =</t>
  </si>
  <si>
    <t xml:space="preserve"> =</t>
  </si>
  <si>
    <t>O VALOR DO BDI ADOTADO É DE :</t>
  </si>
  <si>
    <r>
      <t xml:space="preserve">Os cálculos estão em conformidade ao </t>
    </r>
    <r>
      <rPr>
        <b/>
        <sz val="10"/>
        <color theme="1"/>
        <rFont val="Calibri"/>
        <family val="2"/>
      </rPr>
      <t>" ACORDÃO Nº 2622/2013 - TCU - PLENÁRIO "</t>
    </r>
  </si>
  <si>
    <r>
      <t xml:space="preserve">CRONOGRAMA FÍSICO-FINANCEIRO
</t>
    </r>
    <r>
      <rPr>
        <sz val="11"/>
        <color rgb="FF000000"/>
        <rFont val="Arial"/>
        <family val="2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</si>
</sst>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\-??_);_(@_)"/>
    <numFmt numFmtId="165" formatCode="_(* #,##0.00_);_(* \(#,##0.00\);_(* \-??_);_(@_)"/>
  </numFmts>
  <fonts count="37">
    <font>
      <sz val="11"/>
      <name val="Arial"/>
      <family val="1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8"/>
      <name val="Arial"/>
      <family val="2"/>
      <charset val="1"/>
    </font>
    <font>
      <sz val="22"/>
      <color rgb="FF003399"/>
      <name val="Myriad Pro"/>
      <family val="2"/>
      <charset val="1"/>
    </font>
    <font>
      <sz val="14"/>
      <color rgb="FF003399"/>
      <name val="Myriad Pro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Arial"/>
      <family val="1"/>
      <charset val="1"/>
    </font>
    <font>
      <b/>
      <sz val="11"/>
      <name val="Arial"/>
      <family val="1"/>
      <charset val="1"/>
    </font>
    <font>
      <sz val="10"/>
      <name val="Arial"/>
      <family val="1"/>
      <charset val="1"/>
    </font>
    <font>
      <b/>
      <sz val="10"/>
      <name val="Arial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Cambria"/>
      <family val="1"/>
      <charset val="1"/>
    </font>
    <font>
      <b/>
      <sz val="10"/>
      <color rgb="FF000000"/>
      <name val="Arial"/>
      <family val="2"/>
      <charset val="1"/>
    </font>
    <font>
      <b/>
      <sz val="12"/>
      <name val="Cambria"/>
      <family val="1"/>
      <charset val="1"/>
    </font>
    <font>
      <i/>
      <sz val="10"/>
      <name val="Cambria"/>
      <family val="1"/>
      <charset val="1"/>
    </font>
    <font>
      <b/>
      <sz val="10"/>
      <color rgb="FFFFFFFF"/>
      <name val="Cambria"/>
      <family val="1"/>
      <charset val="1"/>
    </font>
    <font>
      <b/>
      <sz val="12"/>
      <color rgb="FFFFFFFF"/>
      <name val="Cambria"/>
      <family val="1"/>
      <charset val="1"/>
    </font>
    <font>
      <sz val="10"/>
      <color rgb="FFFFFFFF"/>
      <name val="Cambria"/>
      <family val="1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1"/>
      <charset val="1"/>
    </font>
    <font>
      <sz val="28"/>
      <color theme="1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u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CCCCCC"/>
      </patternFill>
    </fill>
    <fill>
      <patternFill patternType="solid">
        <fgColor rgb="FF404040"/>
        <bgColor rgb="FF33330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Border="0" applyProtection="0"/>
    <xf numFmtId="0" fontId="2" fillId="0" borderId="0"/>
    <xf numFmtId="9" fontId="2" fillId="0" borderId="0" applyBorder="0" applyProtection="0"/>
    <xf numFmtId="165" fontId="2" fillId="0" borderId="0" applyBorder="0" applyProtection="0"/>
    <xf numFmtId="0" fontId="25" fillId="0" borderId="0"/>
    <xf numFmtId="0" fontId="1" fillId="0" borderId="0"/>
  </cellStyleXfs>
  <cellXfs count="156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right" vertical="top" wrapText="1"/>
    </xf>
    <xf numFmtId="0" fontId="11" fillId="3" borderId="6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justify" vertical="top" wrapText="1"/>
    </xf>
    <xf numFmtId="0" fontId="11" fillId="3" borderId="6" xfId="0" applyFont="1" applyFill="1" applyBorder="1" applyAlignment="1">
      <alignment horizontal="center" vertical="top" wrapText="1"/>
    </xf>
    <xf numFmtId="4" fontId="11" fillId="3" borderId="6" xfId="0" applyNumberFormat="1" applyFont="1" applyFill="1" applyBorder="1" applyAlignment="1">
      <alignment horizontal="right" vertical="top" wrapText="1"/>
    </xf>
    <xf numFmtId="10" fontId="11" fillId="3" borderId="7" xfId="0" applyNumberFormat="1" applyFont="1" applyFill="1" applyBorder="1" applyAlignment="1">
      <alignment horizontal="right" vertical="top" wrapText="1"/>
    </xf>
    <xf numFmtId="1" fontId="11" fillId="2" borderId="5" xfId="0" applyNumberFormat="1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righ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justify" vertical="top" wrapText="1"/>
    </xf>
    <xf numFmtId="0" fontId="11" fillId="2" borderId="6" xfId="0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right" vertical="top" wrapText="1"/>
    </xf>
    <xf numFmtId="10" fontId="11" fillId="2" borderId="7" xfId="0" applyNumberFormat="1" applyFont="1" applyFill="1" applyBorder="1" applyAlignment="1">
      <alignment horizontal="right" vertical="top" wrapText="1"/>
    </xf>
    <xf numFmtId="0" fontId="11" fillId="0" borderId="6" xfId="0" applyFont="1" applyBorder="1" applyAlignment="1">
      <alignment horizontal="right" vertical="top" wrapText="1"/>
    </xf>
    <xf numFmtId="0" fontId="11" fillId="0" borderId="6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0" fontId="0" fillId="2" borderId="8" xfId="0" applyFont="1" applyFill="1" applyBorder="1" applyAlignment="1">
      <alignment horizontal="center" vertical="top" wrapText="1"/>
    </xf>
    <xf numFmtId="4" fontId="12" fillId="2" borderId="9" xfId="0" applyNumberFormat="1" applyFont="1" applyFill="1" applyBorder="1" applyAlignment="1">
      <alignment vertical="center" wrapText="1"/>
    </xf>
    <xf numFmtId="10" fontId="12" fillId="2" borderId="9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top" wrapText="1"/>
    </xf>
    <xf numFmtId="10" fontId="0" fillId="0" borderId="0" xfId="0" applyNumberFormat="1"/>
    <xf numFmtId="4" fontId="0" fillId="0" borderId="0" xfId="0" applyNumberFormat="1"/>
    <xf numFmtId="0" fontId="15" fillId="0" borderId="0" xfId="2" applyFont="1"/>
    <xf numFmtId="0" fontId="15" fillId="2" borderId="0" xfId="2" applyFont="1" applyFill="1"/>
    <xf numFmtId="0" fontId="16" fillId="0" borderId="1" xfId="2" applyFont="1" applyBorder="1" applyAlignment="1">
      <alignment horizontal="center" vertical="center"/>
    </xf>
    <xf numFmtId="49" fontId="15" fillId="2" borderId="0" xfId="2" applyNumberFormat="1" applyFont="1" applyFill="1" applyBorder="1" applyAlignment="1">
      <alignment vertical="center"/>
    </xf>
    <xf numFmtId="49" fontId="15" fillId="0" borderId="0" xfId="2" applyNumberFormat="1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 wrapText="1"/>
    </xf>
    <xf numFmtId="49" fontId="15" fillId="0" borderId="12" xfId="2" applyNumberFormat="1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16" fillId="0" borderId="14" xfId="2" applyFont="1" applyBorder="1" applyAlignment="1">
      <alignment horizontal="center" vertical="center" wrapText="1"/>
    </xf>
    <xf numFmtId="164" fontId="16" fillId="0" borderId="16" xfId="1" applyFont="1" applyBorder="1" applyAlignment="1" applyProtection="1">
      <alignment horizontal="center" vertical="center"/>
    </xf>
    <xf numFmtId="10" fontId="21" fillId="0" borderId="15" xfId="3" applyNumberFormat="1" applyFont="1" applyBorder="1" applyAlignment="1" applyProtection="1">
      <alignment horizontal="center" vertical="center"/>
    </xf>
    <xf numFmtId="164" fontId="16" fillId="0" borderId="18" xfId="1" applyFont="1" applyBorder="1" applyAlignment="1" applyProtection="1">
      <alignment horizontal="center" vertical="center"/>
    </xf>
    <xf numFmtId="0" fontId="16" fillId="0" borderId="0" xfId="2" applyFont="1" applyBorder="1" applyAlignment="1">
      <alignment horizontal="left" vertical="center"/>
    </xf>
    <xf numFmtId="9" fontId="15" fillId="0" borderId="0" xfId="3" applyFont="1" applyBorder="1" applyAlignment="1" applyProtection="1">
      <alignment horizontal="center" vertical="center"/>
    </xf>
    <xf numFmtId="164" fontId="16" fillId="0" borderId="0" xfId="1" applyFont="1" applyBorder="1" applyAlignment="1" applyProtection="1">
      <alignment horizontal="center" vertical="center"/>
    </xf>
    <xf numFmtId="10" fontId="16" fillId="0" borderId="0" xfId="3" applyNumberFormat="1" applyFont="1" applyBorder="1" applyAlignment="1" applyProtection="1">
      <alignment horizontal="center" vertical="center"/>
    </xf>
    <xf numFmtId="164" fontId="22" fillId="4" borderId="20" xfId="2" applyNumberFormat="1" applyFont="1" applyFill="1" applyBorder="1" applyAlignment="1">
      <alignment vertical="center"/>
    </xf>
    <xf numFmtId="0" fontId="16" fillId="2" borderId="0" xfId="2" applyFont="1" applyFill="1" applyAlignment="1">
      <alignment vertical="center"/>
    </xf>
    <xf numFmtId="0" fontId="16" fillId="0" borderId="0" xfId="2" applyFont="1" applyAlignment="1">
      <alignment vertical="center"/>
    </xf>
    <xf numFmtId="10" fontId="24" fillId="4" borderId="19" xfId="3" applyNumberFormat="1" applyFont="1" applyFill="1" applyBorder="1" applyAlignment="1" applyProtection="1">
      <alignment horizontal="center" vertical="center"/>
    </xf>
    <xf numFmtId="164" fontId="16" fillId="0" borderId="15" xfId="2" applyNumberFormat="1" applyFont="1" applyBorder="1" applyAlignment="1">
      <alignment vertical="center"/>
    </xf>
    <xf numFmtId="10" fontId="15" fillId="0" borderId="19" xfId="3" applyNumberFormat="1" applyFont="1" applyBorder="1" applyAlignment="1" applyProtection="1">
      <alignment horizontal="center" vertical="center"/>
    </xf>
    <xf numFmtId="49" fontId="15" fillId="0" borderId="0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6" fillId="0" borderId="0" xfId="2" applyNumberFormat="1" applyFont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6" fillId="0" borderId="0" xfId="2" applyFont="1"/>
    <xf numFmtId="0" fontId="25" fillId="0" borderId="0" xfId="5"/>
    <xf numFmtId="0" fontId="26" fillId="0" borderId="0" xfId="5" applyFont="1"/>
    <xf numFmtId="0" fontId="27" fillId="0" borderId="0" xfId="0" applyFont="1"/>
    <xf numFmtId="0" fontId="30" fillId="0" borderId="26" xfId="6" applyFont="1" applyBorder="1" applyAlignment="1">
      <alignment vertical="center"/>
    </xf>
    <xf numFmtId="0" fontId="30" fillId="0" borderId="22" xfId="6" applyFont="1" applyBorder="1" applyAlignment="1">
      <alignment vertical="center"/>
    </xf>
    <xf numFmtId="0" fontId="30" fillId="0" borderId="27" xfId="6" applyFont="1" applyBorder="1" applyAlignment="1">
      <alignment vertical="center"/>
    </xf>
    <xf numFmtId="0" fontId="30" fillId="0" borderId="0" xfId="6" applyFont="1" applyBorder="1" applyAlignment="1">
      <alignment vertical="center"/>
    </xf>
    <xf numFmtId="0" fontId="30" fillId="0" borderId="0" xfId="6" applyFont="1" applyAlignment="1">
      <alignment vertical="center"/>
    </xf>
    <xf numFmtId="0" fontId="31" fillId="0" borderId="0" xfId="6" applyFont="1"/>
    <xf numFmtId="0" fontId="32" fillId="0" borderId="0" xfId="6" applyFont="1" applyAlignment="1">
      <alignment vertical="center"/>
    </xf>
    <xf numFmtId="0" fontId="31" fillId="0" borderId="0" xfId="6" applyFont="1" applyAlignment="1"/>
    <xf numFmtId="0" fontId="30" fillId="0" borderId="0" xfId="6" applyFont="1" applyAlignment="1">
      <alignment horizontal="center"/>
    </xf>
    <xf numFmtId="0" fontId="32" fillId="0" borderId="0" xfId="6" applyFont="1" applyAlignment="1">
      <alignment horizontal="center" vertical="center"/>
    </xf>
    <xf numFmtId="0" fontId="30" fillId="0" borderId="30" xfId="6" applyFont="1" applyBorder="1" applyAlignment="1">
      <alignment vertical="center"/>
    </xf>
    <xf numFmtId="0" fontId="30" fillId="0" borderId="31" xfId="6" applyFont="1" applyBorder="1" applyAlignment="1">
      <alignment vertical="center"/>
    </xf>
    <xf numFmtId="0" fontId="32" fillId="0" borderId="31" xfId="6" applyFont="1" applyBorder="1" applyAlignment="1">
      <alignment horizontal="right" vertical="center"/>
    </xf>
    <xf numFmtId="0" fontId="30" fillId="0" borderId="33" xfId="6" applyFont="1" applyBorder="1" applyAlignment="1">
      <alignment vertical="center"/>
    </xf>
    <xf numFmtId="0" fontId="31" fillId="0" borderId="26" xfId="6" applyFont="1" applyBorder="1" applyAlignment="1"/>
    <xf numFmtId="10" fontId="30" fillId="0" borderId="0" xfId="6" applyNumberFormat="1" applyFont="1" applyAlignment="1">
      <alignment horizontal="center"/>
    </xf>
    <xf numFmtId="0" fontId="30" fillId="0" borderId="24" xfId="6" applyFont="1" applyBorder="1" applyAlignment="1">
      <alignment horizontal="center" vertical="center"/>
    </xf>
    <xf numFmtId="0" fontId="30" fillId="0" borderId="22" xfId="6" applyFont="1" applyBorder="1" applyAlignment="1">
      <alignment horizontal="center" vertical="center"/>
    </xf>
    <xf numFmtId="0" fontId="33" fillId="0" borderId="22" xfId="6" applyFont="1" applyBorder="1" applyAlignment="1">
      <alignment horizontal="right" vertical="center"/>
    </xf>
    <xf numFmtId="0" fontId="30" fillId="0" borderId="25" xfId="6" applyFont="1" applyBorder="1" applyAlignment="1">
      <alignment vertical="center"/>
    </xf>
    <xf numFmtId="0" fontId="30" fillId="0" borderId="26" xfId="6" applyFont="1" applyBorder="1" applyAlignment="1">
      <alignment horizontal="center" vertical="center"/>
    </xf>
    <xf numFmtId="0" fontId="33" fillId="0" borderId="0" xfId="6" applyFont="1" applyAlignment="1">
      <alignment horizontal="right" vertical="center"/>
    </xf>
    <xf numFmtId="0" fontId="32" fillId="0" borderId="30" xfId="6" applyFont="1" applyBorder="1" applyAlignment="1">
      <alignment horizontal="right" vertical="center"/>
    </xf>
    <xf numFmtId="0" fontId="30" fillId="0" borderId="31" xfId="6" applyFont="1" applyBorder="1" applyAlignment="1">
      <alignment horizontal="right" vertical="center"/>
    </xf>
    <xf numFmtId="0" fontId="30" fillId="0" borderId="24" xfId="6" applyFont="1" applyBorder="1" applyAlignment="1">
      <alignment vertical="center"/>
    </xf>
    <xf numFmtId="0" fontId="32" fillId="0" borderId="26" xfId="6" applyFont="1" applyBorder="1" applyAlignment="1">
      <alignment vertical="center"/>
    </xf>
    <xf numFmtId="0" fontId="34" fillId="0" borderId="0" xfId="6" applyFont="1" applyAlignment="1">
      <alignment horizontal="center" vertical="center"/>
    </xf>
    <xf numFmtId="0" fontId="35" fillId="0" borderId="0" xfId="6" applyFont="1" applyAlignment="1">
      <alignment vertical="center"/>
    </xf>
    <xf numFmtId="0" fontId="30" fillId="0" borderId="0" xfId="6" applyFont="1" applyAlignment="1">
      <alignment horizontal="center" vertical="center"/>
    </xf>
    <xf numFmtId="0" fontId="30" fillId="0" borderId="28" xfId="6" applyFont="1" applyBorder="1" applyAlignment="1">
      <alignment vertical="center"/>
    </xf>
    <xf numFmtId="0" fontId="30" fillId="0" borderId="21" xfId="6" applyFont="1" applyBorder="1" applyAlignment="1">
      <alignment vertical="center"/>
    </xf>
    <xf numFmtId="0" fontId="30" fillId="0" borderId="29" xfId="6" applyFont="1" applyBorder="1" applyAlignment="1">
      <alignment vertical="center"/>
    </xf>
    <xf numFmtId="0" fontId="36" fillId="0" borderId="23" xfId="6" applyFont="1" applyBorder="1" applyAlignment="1">
      <alignment horizontal="center"/>
    </xf>
    <xf numFmtId="4" fontId="32" fillId="0" borderId="0" xfId="6" applyNumberFormat="1" applyFont="1" applyAlignment="1">
      <alignment horizontal="right" vertical="center"/>
    </xf>
    <xf numFmtId="0" fontId="29" fillId="0" borderId="0" xfId="6" applyFont="1" applyAlignment="1">
      <alignment horizontal="right" vertical="center"/>
    </xf>
    <xf numFmtId="4" fontId="29" fillId="0" borderId="0" xfId="6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4" fontId="14" fillId="2" borderId="0" xfId="0" applyNumberFormat="1" applyFont="1" applyFill="1" applyBorder="1" applyAlignment="1">
      <alignment horizontal="right" vertical="top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4" fontId="20" fillId="0" borderId="14" xfId="4" applyNumberFormat="1" applyFont="1" applyBorder="1" applyAlignment="1" applyProtection="1">
      <alignment horizontal="center" vertical="center" wrapText="1"/>
    </xf>
    <xf numFmtId="0" fontId="16" fillId="0" borderId="15" xfId="2" applyFont="1" applyBorder="1" applyAlignment="1">
      <alignment horizontal="center" vertical="top"/>
    </xf>
    <xf numFmtId="0" fontId="16" fillId="0" borderId="15" xfId="2" applyFont="1" applyBorder="1" applyAlignment="1">
      <alignment horizontal="left" vertical="top" wrapText="1"/>
    </xf>
    <xf numFmtId="164" fontId="16" fillId="0" borderId="15" xfId="1" applyFont="1" applyBorder="1" applyAlignment="1" applyProtection="1">
      <alignment horizontal="center" vertical="top"/>
    </xf>
    <xf numFmtId="10" fontId="16" fillId="0" borderId="17" xfId="3" applyNumberFormat="1" applyFont="1" applyBorder="1" applyAlignment="1" applyProtection="1">
      <alignment horizontal="center" vertical="top"/>
    </xf>
    <xf numFmtId="0" fontId="16" fillId="0" borderId="17" xfId="2" applyFont="1" applyBorder="1" applyAlignment="1">
      <alignment horizontal="center" vertical="top"/>
    </xf>
    <xf numFmtId="0" fontId="16" fillId="0" borderId="17" xfId="2" applyFont="1" applyBorder="1" applyAlignment="1">
      <alignment horizontal="left" vertical="top" wrapText="1"/>
    </xf>
    <xf numFmtId="165" fontId="15" fillId="0" borderId="0" xfId="4" applyFont="1" applyBorder="1" applyAlignment="1" applyProtection="1">
      <alignment horizontal="center" vertical="center"/>
    </xf>
    <xf numFmtId="165" fontId="15" fillId="0" borderId="0" xfId="4" applyFont="1" applyBorder="1" applyAlignment="1" applyProtection="1">
      <alignment horizontal="right" vertical="center"/>
    </xf>
    <xf numFmtId="0" fontId="22" fillId="4" borderId="4" xfId="2" applyFont="1" applyFill="1" applyBorder="1" applyAlignment="1">
      <alignment horizontal="center" vertical="center"/>
    </xf>
    <xf numFmtId="164" fontId="23" fillId="4" borderId="4" xfId="1" applyFont="1" applyFill="1" applyBorder="1" applyAlignment="1" applyProtection="1">
      <alignment horizontal="center" vertical="center"/>
    </xf>
    <xf numFmtId="10" fontId="22" fillId="4" borderId="4" xfId="2" applyNumberFormat="1" applyFont="1" applyFill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164" fontId="16" fillId="0" borderId="13" xfId="1" applyFont="1" applyBorder="1" applyAlignment="1" applyProtection="1">
      <alignment horizontal="center" vertical="center"/>
    </xf>
    <xf numFmtId="0" fontId="31" fillId="0" borderId="0" xfId="6" applyFont="1"/>
    <xf numFmtId="0" fontId="30" fillId="0" borderId="0" xfId="6" applyFont="1" applyAlignment="1">
      <alignment vertical="center"/>
    </xf>
    <xf numFmtId="0" fontId="29" fillId="0" borderId="0" xfId="6" applyFont="1" applyAlignment="1">
      <alignment vertical="center"/>
    </xf>
    <xf numFmtId="0" fontId="31" fillId="0" borderId="26" xfId="6" applyFont="1" applyBorder="1"/>
    <xf numFmtId="0" fontId="32" fillId="0" borderId="0" xfId="6" applyFont="1" applyAlignment="1">
      <alignment vertical="center"/>
    </xf>
    <xf numFmtId="0" fontId="32" fillId="0" borderId="21" xfId="6" applyFont="1" applyBorder="1" applyAlignment="1">
      <alignment vertical="center"/>
    </xf>
    <xf numFmtId="0" fontId="31" fillId="0" borderId="31" xfId="6" applyFont="1" applyBorder="1"/>
    <xf numFmtId="0" fontId="28" fillId="0" borderId="24" xfId="6" applyFont="1" applyBorder="1" applyAlignment="1">
      <alignment horizontal="center" vertical="center"/>
    </xf>
    <xf numFmtId="0" fontId="28" fillId="0" borderId="22" xfId="6" applyFont="1" applyBorder="1" applyAlignment="1">
      <alignment horizontal="center" vertical="center"/>
    </xf>
    <xf numFmtId="0" fontId="28" fillId="0" borderId="25" xfId="6" applyFont="1" applyBorder="1" applyAlignment="1">
      <alignment horizontal="center" vertical="center"/>
    </xf>
    <xf numFmtId="0" fontId="28" fillId="0" borderId="26" xfId="6" applyFont="1" applyBorder="1" applyAlignment="1">
      <alignment horizontal="center" vertical="center"/>
    </xf>
    <xf numFmtId="0" fontId="28" fillId="0" borderId="0" xfId="6" applyFont="1" applyBorder="1" applyAlignment="1">
      <alignment horizontal="center" vertical="center"/>
    </xf>
    <xf numFmtId="0" fontId="28" fillId="0" borderId="27" xfId="6" applyFont="1" applyBorder="1" applyAlignment="1">
      <alignment horizontal="center" vertical="center"/>
    </xf>
    <xf numFmtId="0" fontId="28" fillId="0" borderId="28" xfId="6" applyFont="1" applyBorder="1" applyAlignment="1">
      <alignment horizontal="center" vertical="center"/>
    </xf>
    <xf numFmtId="0" fontId="28" fillId="0" borderId="21" xfId="6" applyFont="1" applyBorder="1" applyAlignment="1">
      <alignment horizontal="center" vertical="center"/>
    </xf>
    <xf numFmtId="0" fontId="28" fillId="0" borderId="29" xfId="6" applyFont="1" applyBorder="1" applyAlignment="1">
      <alignment horizontal="center" vertical="center"/>
    </xf>
    <xf numFmtId="0" fontId="29" fillId="0" borderId="30" xfId="6" applyFont="1" applyBorder="1" applyAlignment="1">
      <alignment horizontal="center" vertical="center"/>
    </xf>
    <xf numFmtId="0" fontId="29" fillId="0" borderId="31" xfId="6" applyFont="1" applyBorder="1" applyAlignment="1">
      <alignment horizontal="center" vertical="center"/>
    </xf>
    <xf numFmtId="0" fontId="29" fillId="0" borderId="32" xfId="6" applyFont="1" applyBorder="1" applyAlignment="1">
      <alignment horizontal="center" vertical="center"/>
    </xf>
    <xf numFmtId="0" fontId="30" fillId="0" borderId="22" xfId="6" applyFont="1" applyBorder="1" applyAlignment="1">
      <alignment horizontal="center" vertical="center" wrapText="1"/>
    </xf>
    <xf numFmtId="0" fontId="30" fillId="0" borderId="0" xfId="6" applyFont="1" applyBorder="1" applyAlignment="1">
      <alignment horizontal="center" vertical="center" wrapText="1"/>
    </xf>
  </cellXfs>
  <cellStyles count="7">
    <cellStyle name="Moeda 2" xfId="1"/>
    <cellStyle name="Normal" xfId="0" builtinId="0"/>
    <cellStyle name="Normal 2" xfId="2"/>
    <cellStyle name="Normal 2 3" xfId="6"/>
    <cellStyle name="Normal 3" xfId="5"/>
    <cellStyle name="Porcentagem 2" xfId="3"/>
    <cellStyle name="Vírgula 2" xfId="4"/>
  </cellStyles>
  <dxfs count="1">
    <dxf>
      <font>
        <color rgb="FFFFFFFF"/>
      </font>
      <fill>
        <patternFill>
          <bgColor rgb="FF40404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180000</xdr:colOff>
      <xdr:row>0</xdr:row>
      <xdr:rowOff>203040</xdr:rowOff>
    </xdr:from>
    <xdr:to>
      <xdr:col>3</xdr:col>
      <xdr:colOff>1695600</xdr:colOff>
      <xdr:row>1</xdr:row>
      <xdr:rowOff>383760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80000" y="203040"/>
          <a:ext cx="2290320" cy="79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1</xdr:col>
      <xdr:colOff>1571400</xdr:colOff>
      <xdr:row>0</xdr:row>
      <xdr:rowOff>824760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2057040" cy="710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29</xdr:row>
      <xdr:rowOff>47625</xdr:rowOff>
    </xdr:from>
    <xdr:to>
      <xdr:col>6</xdr:col>
      <xdr:colOff>200025</xdr:colOff>
      <xdr:row>31</xdr:row>
      <xdr:rowOff>123825</xdr:rowOff>
    </xdr:to>
    <xdr:sp macro="" textlink="">
      <xdr:nvSpPr>
        <xdr:cNvPr id="2" name="Chave esquerda 1"/>
        <xdr:cNvSpPr>
          <a:spLocks/>
        </xdr:cNvSpPr>
      </xdr:nvSpPr>
      <xdr:spPr bwMode="auto">
        <a:xfrm>
          <a:off x="4505325" y="4895850"/>
          <a:ext cx="104775" cy="4000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390525</xdr:colOff>
      <xdr:row>39</xdr:row>
      <xdr:rowOff>142875</xdr:rowOff>
    </xdr:from>
    <xdr:to>
      <xdr:col>5</xdr:col>
      <xdr:colOff>438150</xdr:colOff>
      <xdr:row>42</xdr:row>
      <xdr:rowOff>28575</xdr:rowOff>
    </xdr:to>
    <xdr:sp macro="" textlink="">
      <xdr:nvSpPr>
        <xdr:cNvPr id="3" name="Colchete esquerdo 2"/>
        <xdr:cNvSpPr>
          <a:spLocks/>
        </xdr:cNvSpPr>
      </xdr:nvSpPr>
      <xdr:spPr bwMode="auto">
        <a:xfrm>
          <a:off x="3962400" y="6657975"/>
          <a:ext cx="47625" cy="4476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9</xdr:col>
      <xdr:colOff>38100</xdr:colOff>
      <xdr:row>39</xdr:row>
      <xdr:rowOff>104775</xdr:rowOff>
    </xdr:from>
    <xdr:to>
      <xdr:col>9</xdr:col>
      <xdr:colOff>95250</xdr:colOff>
      <xdr:row>42</xdr:row>
      <xdr:rowOff>0</xdr:rowOff>
    </xdr:to>
    <xdr:sp macro="" textlink="">
      <xdr:nvSpPr>
        <xdr:cNvPr id="4" name="Colchete direito 4"/>
        <xdr:cNvSpPr>
          <a:spLocks/>
        </xdr:cNvSpPr>
      </xdr:nvSpPr>
      <xdr:spPr bwMode="auto">
        <a:xfrm>
          <a:off x="8296275" y="6619875"/>
          <a:ext cx="57150" cy="4572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9</xdr:col>
      <xdr:colOff>38100</xdr:colOff>
      <xdr:row>45</xdr:row>
      <xdr:rowOff>104775</xdr:rowOff>
    </xdr:from>
    <xdr:to>
      <xdr:col>9</xdr:col>
      <xdr:colOff>95250</xdr:colOff>
      <xdr:row>47</xdr:row>
      <xdr:rowOff>152400</xdr:rowOff>
    </xdr:to>
    <xdr:sp macro="" textlink="">
      <xdr:nvSpPr>
        <xdr:cNvPr id="5" name="Colchete direito 5"/>
        <xdr:cNvSpPr>
          <a:spLocks/>
        </xdr:cNvSpPr>
      </xdr:nvSpPr>
      <xdr:spPr bwMode="auto">
        <a:xfrm>
          <a:off x="8296275" y="7677150"/>
          <a:ext cx="57150" cy="44767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371475</xdr:colOff>
      <xdr:row>45</xdr:row>
      <xdr:rowOff>133350</xdr:rowOff>
    </xdr:from>
    <xdr:to>
      <xdr:col>5</xdr:col>
      <xdr:colOff>419100</xdr:colOff>
      <xdr:row>48</xdr:row>
      <xdr:rowOff>9525</xdr:rowOff>
    </xdr:to>
    <xdr:sp macro="" textlink="">
      <xdr:nvSpPr>
        <xdr:cNvPr id="6" name="Colchete esquerdo 6"/>
        <xdr:cNvSpPr>
          <a:spLocks/>
        </xdr:cNvSpPr>
      </xdr:nvSpPr>
      <xdr:spPr bwMode="auto">
        <a:xfrm>
          <a:off x="3943350" y="7705725"/>
          <a:ext cx="47625" cy="4381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180975</xdr:colOff>
      <xdr:row>7</xdr:row>
      <xdr:rowOff>133350</xdr:rowOff>
    </xdr:from>
    <xdr:to>
      <xdr:col>5</xdr:col>
      <xdr:colOff>0</xdr:colOff>
      <xdr:row>13</xdr:row>
      <xdr:rowOff>66675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276350"/>
          <a:ext cx="952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29</xdr:row>
      <xdr:rowOff>47625</xdr:rowOff>
    </xdr:from>
    <xdr:to>
      <xdr:col>6</xdr:col>
      <xdr:colOff>200025</xdr:colOff>
      <xdr:row>31</xdr:row>
      <xdr:rowOff>123825</xdr:rowOff>
    </xdr:to>
    <xdr:sp macro="" textlink="">
      <xdr:nvSpPr>
        <xdr:cNvPr id="8" name="Chave esquerda 7"/>
        <xdr:cNvSpPr>
          <a:spLocks/>
        </xdr:cNvSpPr>
      </xdr:nvSpPr>
      <xdr:spPr bwMode="auto">
        <a:xfrm>
          <a:off x="4505325" y="4895850"/>
          <a:ext cx="104775" cy="4000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390525</xdr:colOff>
      <xdr:row>39</xdr:row>
      <xdr:rowOff>142875</xdr:rowOff>
    </xdr:from>
    <xdr:to>
      <xdr:col>5</xdr:col>
      <xdr:colOff>438150</xdr:colOff>
      <xdr:row>42</xdr:row>
      <xdr:rowOff>28575</xdr:rowOff>
    </xdr:to>
    <xdr:sp macro="" textlink="">
      <xdr:nvSpPr>
        <xdr:cNvPr id="9" name="Colchete esquerdo 8"/>
        <xdr:cNvSpPr>
          <a:spLocks/>
        </xdr:cNvSpPr>
      </xdr:nvSpPr>
      <xdr:spPr bwMode="auto">
        <a:xfrm>
          <a:off x="3962400" y="6657975"/>
          <a:ext cx="47625" cy="4476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9</xdr:col>
      <xdr:colOff>38100</xdr:colOff>
      <xdr:row>39</xdr:row>
      <xdr:rowOff>104775</xdr:rowOff>
    </xdr:from>
    <xdr:to>
      <xdr:col>9</xdr:col>
      <xdr:colOff>95250</xdr:colOff>
      <xdr:row>42</xdr:row>
      <xdr:rowOff>0</xdr:rowOff>
    </xdr:to>
    <xdr:sp macro="" textlink="">
      <xdr:nvSpPr>
        <xdr:cNvPr id="10" name="Colchete direito 4"/>
        <xdr:cNvSpPr>
          <a:spLocks/>
        </xdr:cNvSpPr>
      </xdr:nvSpPr>
      <xdr:spPr bwMode="auto">
        <a:xfrm>
          <a:off x="8296275" y="6619875"/>
          <a:ext cx="57150" cy="4572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9</xdr:col>
      <xdr:colOff>38100</xdr:colOff>
      <xdr:row>45</xdr:row>
      <xdr:rowOff>104775</xdr:rowOff>
    </xdr:from>
    <xdr:to>
      <xdr:col>9</xdr:col>
      <xdr:colOff>95250</xdr:colOff>
      <xdr:row>47</xdr:row>
      <xdr:rowOff>152400</xdr:rowOff>
    </xdr:to>
    <xdr:sp macro="" textlink="">
      <xdr:nvSpPr>
        <xdr:cNvPr id="11" name="Colchete direito 5"/>
        <xdr:cNvSpPr>
          <a:spLocks/>
        </xdr:cNvSpPr>
      </xdr:nvSpPr>
      <xdr:spPr bwMode="auto">
        <a:xfrm>
          <a:off x="8296275" y="7677150"/>
          <a:ext cx="57150" cy="44767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371475</xdr:colOff>
      <xdr:row>45</xdr:row>
      <xdr:rowOff>133350</xdr:rowOff>
    </xdr:from>
    <xdr:to>
      <xdr:col>5</xdr:col>
      <xdr:colOff>419100</xdr:colOff>
      <xdr:row>48</xdr:row>
      <xdr:rowOff>9525</xdr:rowOff>
    </xdr:to>
    <xdr:sp macro="" textlink="">
      <xdr:nvSpPr>
        <xdr:cNvPr id="12" name="Colchete esquerdo 6"/>
        <xdr:cNvSpPr>
          <a:spLocks/>
        </xdr:cNvSpPr>
      </xdr:nvSpPr>
      <xdr:spPr bwMode="auto">
        <a:xfrm>
          <a:off x="3943350" y="7705725"/>
          <a:ext cx="47625" cy="4381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180975</xdr:colOff>
      <xdr:row>7</xdr:row>
      <xdr:rowOff>133350</xdr:rowOff>
    </xdr:from>
    <xdr:to>
      <xdr:col>5</xdr:col>
      <xdr:colOff>0</xdr:colOff>
      <xdr:row>13</xdr:row>
      <xdr:rowOff>66675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276350"/>
          <a:ext cx="952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c\..\..\D:\Documentos\Alex\LICITA&#199;&#213;ES%20OBRAS%20DIVERSAS\2023\Caixa%20Divisora%20ETE\PLAN-Cx_Div_Vaz&#227;o-ETE-R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c\..\..\C:\Users\gpp002\OneDrive\Engenharia_PMSA\PROJETOS\2019.003%20-%20REFORMA%20GINASIO%20MARIO%20COVAS\LICITA&#199;&#195;O_R01\PM_V3.0.5-GMC-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c\Licita&#231;&#245;es\7038-23%20-%20Drenagem%20S&#227;o%20Jo&#227;o%20Batista%20(BR%20Aves%20Fase%20Bairros)\Licita&#231;&#227;o\Cota&#231;&#227;o%20tubos\Mapa%20cot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BDI"/>
      <sheetName val="MAPA DE COTAÇÕES"/>
    </sheetNames>
    <sheetDataSet>
      <sheetData sheetId="0"/>
      <sheetData sheetId="1">
        <row r="6">
          <cell r="A6" t="str">
            <v>LOCAL: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BDI"/>
      <sheetName val="MAPA DE COTAÇÕES"/>
      <sheetName val="COMPOSIÇÕ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showOutlineSymbols="0" zoomScale="90" zoomScaleNormal="90" workbookViewId="0">
      <selection activeCell="B3" sqref="B3:F3"/>
    </sheetView>
  </sheetViews>
  <sheetFormatPr defaultColWidth="8.625" defaultRowHeight="14.25"/>
  <cols>
    <col min="1" max="1" width="10" customWidth="1"/>
    <col min="2" max="2" width="10" hidden="1" customWidth="1"/>
    <col min="3" max="3" width="10.5" hidden="1" customWidth="1"/>
    <col min="4" max="4" width="60" customWidth="1"/>
    <col min="5" max="5" width="5.125" customWidth="1"/>
    <col min="6" max="6" width="6.5" bestFit="1" customWidth="1"/>
    <col min="7" max="7" width="13.125" customWidth="1"/>
    <col min="8" max="8" width="12.875" customWidth="1"/>
    <col min="9" max="9" width="11.375" customWidth="1"/>
    <col min="10" max="10" width="10.25" customWidth="1"/>
    <col min="12" max="12" width="11.375" customWidth="1"/>
  </cols>
  <sheetData>
    <row r="1" spans="1:10" ht="48" customHeight="1">
      <c r="A1" s="103"/>
      <c r="B1" s="103"/>
      <c r="C1" s="103"/>
      <c r="D1" s="104" t="s">
        <v>0</v>
      </c>
      <c r="E1" s="104"/>
      <c r="F1" s="104"/>
      <c r="G1" s="104"/>
      <c r="H1" s="104"/>
      <c r="I1" s="104"/>
      <c r="J1" s="104"/>
    </row>
    <row r="2" spans="1:10" ht="42.75" customHeight="1">
      <c r="A2" s="103"/>
      <c r="B2" s="103"/>
      <c r="C2" s="103"/>
      <c r="D2" s="105" t="s">
        <v>1</v>
      </c>
      <c r="E2" s="105"/>
      <c r="F2" s="105"/>
      <c r="G2" s="105"/>
      <c r="H2" s="105"/>
      <c r="I2" s="105"/>
      <c r="J2" s="105"/>
    </row>
    <row r="3" spans="1:10" ht="42" customHeight="1">
      <c r="A3" s="1" t="s">
        <v>2</v>
      </c>
      <c r="B3" s="106" t="s">
        <v>3</v>
      </c>
      <c r="C3" s="106"/>
      <c r="D3" s="106"/>
      <c r="E3" s="106"/>
      <c r="F3" s="106"/>
      <c r="G3" s="107" t="s">
        <v>4</v>
      </c>
      <c r="H3" s="107"/>
      <c r="I3" s="108" t="s">
        <v>5</v>
      </c>
      <c r="J3" s="109">
        <v>0.26750000000000002</v>
      </c>
    </row>
    <row r="4" spans="1:10" ht="28.5" customHeight="1">
      <c r="A4" s="1" t="s">
        <v>6</v>
      </c>
      <c r="B4" s="110" t="s">
        <v>7</v>
      </c>
      <c r="C4" s="110"/>
      <c r="D4" s="110"/>
      <c r="E4" s="110"/>
      <c r="F4" s="110"/>
      <c r="G4" s="107"/>
      <c r="H4" s="107"/>
      <c r="I4" s="108"/>
      <c r="J4" s="109"/>
    </row>
    <row r="5" spans="1:10" ht="30" customHeight="1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3" t="s">
        <v>13</v>
      </c>
      <c r="G5" s="4" t="s">
        <v>91</v>
      </c>
      <c r="H5" s="4" t="s">
        <v>14</v>
      </c>
      <c r="I5" s="2" t="s">
        <v>15</v>
      </c>
      <c r="J5" s="2" t="s">
        <v>16</v>
      </c>
    </row>
    <row r="6" spans="1:10" ht="30.75" customHeight="1">
      <c r="A6" s="5">
        <v>1</v>
      </c>
      <c r="B6" s="6"/>
      <c r="C6" s="7"/>
      <c r="D6" s="8" t="s">
        <v>17</v>
      </c>
      <c r="E6" s="9"/>
      <c r="F6" s="10"/>
      <c r="G6" s="10"/>
      <c r="H6" s="10"/>
      <c r="I6" s="10"/>
      <c r="J6" s="11"/>
    </row>
    <row r="7" spans="1:10" ht="28.5">
      <c r="A7" s="12" t="s">
        <v>18</v>
      </c>
      <c r="B7" s="13" t="s">
        <v>19</v>
      </c>
      <c r="C7" s="14" t="s">
        <v>20</v>
      </c>
      <c r="D7" s="15" t="s">
        <v>21</v>
      </c>
      <c r="E7" s="16" t="s">
        <v>22</v>
      </c>
      <c r="F7" s="17">
        <v>1</v>
      </c>
      <c r="G7" s="17"/>
      <c r="H7" s="17">
        <f>TRUNC((G7*$J$3)+G7,2)</f>
        <v>0</v>
      </c>
      <c r="I7" s="17">
        <f>TRUNC(F7*H7,2)</f>
        <v>0</v>
      </c>
      <c r="J7" s="18" t="e">
        <f>I7/$I$28</f>
        <v>#DIV/0!</v>
      </c>
    </row>
    <row r="8" spans="1:10" ht="28.5">
      <c r="A8" s="12" t="s">
        <v>23</v>
      </c>
      <c r="B8" s="13" t="s">
        <v>24</v>
      </c>
      <c r="C8" s="14" t="s">
        <v>25</v>
      </c>
      <c r="D8" s="15" t="s">
        <v>26</v>
      </c>
      <c r="E8" s="16" t="s">
        <v>22</v>
      </c>
      <c r="F8" s="17">
        <v>1</v>
      </c>
      <c r="G8" s="17"/>
      <c r="H8" s="17">
        <f>TRUNC((G8*$J$3)+G8,2)</f>
        <v>0</v>
      </c>
      <c r="I8" s="17">
        <f>TRUNC(F8*H8,2)</f>
        <v>0</v>
      </c>
      <c r="J8" s="18" t="e">
        <f>I8/$I$28</f>
        <v>#DIV/0!</v>
      </c>
    </row>
    <row r="9" spans="1:10" ht="24" customHeight="1">
      <c r="A9" s="12" t="s">
        <v>27</v>
      </c>
      <c r="B9" s="19" t="s">
        <v>28</v>
      </c>
      <c r="C9" s="20" t="s">
        <v>29</v>
      </c>
      <c r="D9" s="15" t="s">
        <v>30</v>
      </c>
      <c r="E9" s="16" t="s">
        <v>22</v>
      </c>
      <c r="F9" s="17">
        <v>1</v>
      </c>
      <c r="G9" s="17"/>
      <c r="H9" s="17">
        <f>TRUNC((G9*$J$3)+G9,2)</f>
        <v>0</v>
      </c>
      <c r="I9" s="17">
        <f>TRUNC(F9*H9,2)</f>
        <v>0</v>
      </c>
      <c r="J9" s="18" t="e">
        <f>I9/$I$28</f>
        <v>#DIV/0!</v>
      </c>
    </row>
    <row r="10" spans="1:10" ht="30.75" customHeight="1">
      <c r="A10" s="5">
        <v>2</v>
      </c>
      <c r="B10" s="6"/>
      <c r="C10" s="7"/>
      <c r="D10" s="8" t="s">
        <v>31</v>
      </c>
      <c r="E10" s="9"/>
      <c r="F10" s="10"/>
      <c r="G10" s="10"/>
      <c r="H10" s="10"/>
      <c r="I10" s="10"/>
      <c r="J10" s="11"/>
    </row>
    <row r="11" spans="1:10" ht="24" customHeight="1">
      <c r="A11" s="12" t="s">
        <v>32</v>
      </c>
      <c r="B11" s="19"/>
      <c r="C11" s="20"/>
      <c r="D11" s="15" t="s">
        <v>33</v>
      </c>
      <c r="E11" s="16" t="s">
        <v>22</v>
      </c>
      <c r="F11" s="17">
        <v>1</v>
      </c>
      <c r="G11" s="17"/>
      <c r="H11" s="17">
        <f>TRUNC((G11*$J$3)+G11,2)</f>
        <v>0</v>
      </c>
      <c r="I11" s="17">
        <f>TRUNC(F11*H11,2)</f>
        <v>0</v>
      </c>
      <c r="J11" s="18" t="e">
        <f>I11/$I$28</f>
        <v>#DIV/0!</v>
      </c>
    </row>
    <row r="12" spans="1:10" ht="24" customHeight="1">
      <c r="A12" s="12" t="s">
        <v>34</v>
      </c>
      <c r="B12" s="19"/>
      <c r="C12" s="20"/>
      <c r="D12" s="15" t="s">
        <v>35</v>
      </c>
      <c r="E12" s="16" t="s">
        <v>22</v>
      </c>
      <c r="F12" s="17">
        <v>1</v>
      </c>
      <c r="G12" s="17"/>
      <c r="H12" s="17">
        <f>TRUNC((G12*$J$3)+G12,2)</f>
        <v>0</v>
      </c>
      <c r="I12" s="17">
        <f>TRUNC(F12*H12,2)</f>
        <v>0</v>
      </c>
      <c r="J12" s="18" t="e">
        <f>I12/$I$28</f>
        <v>#DIV/0!</v>
      </c>
    </row>
    <row r="13" spans="1:10" ht="24" customHeight="1">
      <c r="A13" s="12" t="s">
        <v>36</v>
      </c>
      <c r="B13" s="19" t="s">
        <v>28</v>
      </c>
      <c r="C13" s="20" t="s">
        <v>29</v>
      </c>
      <c r="D13" s="15" t="s">
        <v>37</v>
      </c>
      <c r="E13" s="16" t="s">
        <v>22</v>
      </c>
      <c r="F13" s="17">
        <v>1</v>
      </c>
      <c r="G13" s="17"/>
      <c r="H13" s="17">
        <f>TRUNC((G13*$J$3)+G13,2)</f>
        <v>0</v>
      </c>
      <c r="I13" s="17">
        <f>TRUNC(F13*H13,2)</f>
        <v>0</v>
      </c>
      <c r="J13" s="18" t="e">
        <f>I13/$I$28</f>
        <v>#DIV/0!</v>
      </c>
    </row>
    <row r="14" spans="1:10" ht="24" customHeight="1">
      <c r="A14" s="12" t="s">
        <v>38</v>
      </c>
      <c r="B14" s="19" t="s">
        <v>28</v>
      </c>
      <c r="C14" s="20" t="s">
        <v>29</v>
      </c>
      <c r="D14" s="15" t="s">
        <v>39</v>
      </c>
      <c r="E14" s="16" t="s">
        <v>22</v>
      </c>
      <c r="F14" s="17">
        <v>1</v>
      </c>
      <c r="G14" s="17"/>
      <c r="H14" s="17">
        <f>TRUNC((G14*$J$3)+G14,2)</f>
        <v>0</v>
      </c>
      <c r="I14" s="17">
        <f>TRUNC(F14*H14,2)</f>
        <v>0</v>
      </c>
      <c r="J14" s="18" t="e">
        <f>I14/$I$28</f>
        <v>#DIV/0!</v>
      </c>
    </row>
    <row r="15" spans="1:10" ht="24" customHeight="1">
      <c r="A15" s="12" t="s">
        <v>40</v>
      </c>
      <c r="B15" s="19" t="s">
        <v>28</v>
      </c>
      <c r="C15" s="20" t="s">
        <v>29</v>
      </c>
      <c r="D15" s="15" t="s">
        <v>41</v>
      </c>
      <c r="E15" s="16" t="s">
        <v>22</v>
      </c>
      <c r="F15" s="17">
        <v>1</v>
      </c>
      <c r="G15" s="17"/>
      <c r="H15" s="17">
        <f>TRUNC((G15*$J$3)+G15,2)</f>
        <v>0</v>
      </c>
      <c r="I15" s="17">
        <f>TRUNC(F15*H15,2)</f>
        <v>0</v>
      </c>
      <c r="J15" s="18" t="e">
        <f>I15/$I$28</f>
        <v>#DIV/0!</v>
      </c>
    </row>
    <row r="16" spans="1:10" ht="30.75" customHeight="1">
      <c r="A16" s="5">
        <v>3</v>
      </c>
      <c r="B16" s="6"/>
      <c r="C16" s="7"/>
      <c r="D16" s="8" t="s">
        <v>42</v>
      </c>
      <c r="E16" s="9"/>
      <c r="F16" s="10"/>
      <c r="G16" s="10"/>
      <c r="H16" s="10"/>
      <c r="I16" s="10"/>
      <c r="J16" s="11"/>
    </row>
    <row r="17" spans="1:11" ht="28.5" customHeight="1">
      <c r="A17" s="21" t="s">
        <v>43</v>
      </c>
      <c r="B17" s="19"/>
      <c r="C17" s="20"/>
      <c r="D17" s="15" t="s">
        <v>44</v>
      </c>
      <c r="E17" s="16" t="s">
        <v>22</v>
      </c>
      <c r="F17" s="17">
        <v>1</v>
      </c>
      <c r="G17" s="17"/>
      <c r="H17" s="17">
        <f>TRUNC((G17*$J$3)+G17,2)</f>
        <v>0</v>
      </c>
      <c r="I17" s="17">
        <f>TRUNC(F17*H17,2)</f>
        <v>0</v>
      </c>
      <c r="J17" s="18" t="e">
        <f>I17/$I$28</f>
        <v>#DIV/0!</v>
      </c>
    </row>
    <row r="18" spans="1:11" ht="28.5" customHeight="1">
      <c r="A18" s="21" t="s">
        <v>45</v>
      </c>
      <c r="B18" s="19"/>
      <c r="C18" s="20"/>
      <c r="D18" s="15" t="s">
        <v>37</v>
      </c>
      <c r="E18" s="16" t="s">
        <v>22</v>
      </c>
      <c r="F18" s="17">
        <v>1</v>
      </c>
      <c r="G18" s="17"/>
      <c r="H18" s="17">
        <f>TRUNC((G18*$J$3)+G18,2)</f>
        <v>0</v>
      </c>
      <c r="I18" s="17">
        <f>TRUNC(F18*H18,2)</f>
        <v>0</v>
      </c>
      <c r="J18" s="18" t="e">
        <f>I18/$I$28</f>
        <v>#DIV/0!</v>
      </c>
    </row>
    <row r="19" spans="1:11" ht="28.5" customHeight="1">
      <c r="A19" s="21" t="s">
        <v>46</v>
      </c>
      <c r="B19" s="19"/>
      <c r="C19" s="20"/>
      <c r="D19" s="15" t="s">
        <v>39</v>
      </c>
      <c r="E19" s="16" t="s">
        <v>22</v>
      </c>
      <c r="F19" s="17">
        <v>1</v>
      </c>
      <c r="G19" s="17"/>
      <c r="H19" s="17">
        <f>TRUNC((G19*$J$3)+G19,2)</f>
        <v>0</v>
      </c>
      <c r="I19" s="17">
        <f>TRUNC(F19*H19,2)</f>
        <v>0</v>
      </c>
      <c r="J19" s="18" t="e">
        <f>I19/$I$28</f>
        <v>#DIV/0!</v>
      </c>
    </row>
    <row r="20" spans="1:11" ht="28.5" customHeight="1">
      <c r="A20" s="21" t="s">
        <v>47</v>
      </c>
      <c r="B20" s="19"/>
      <c r="C20" s="20"/>
      <c r="D20" s="15" t="s">
        <v>41</v>
      </c>
      <c r="E20" s="16" t="s">
        <v>22</v>
      </c>
      <c r="F20" s="17">
        <v>1</v>
      </c>
      <c r="G20" s="17"/>
      <c r="H20" s="17">
        <f>TRUNC((G20*$J$3)+G20,2)</f>
        <v>0</v>
      </c>
      <c r="I20" s="17">
        <f>TRUNC(F20*H20,2)</f>
        <v>0</v>
      </c>
      <c r="J20" s="18" t="e">
        <f>I20/$I$28</f>
        <v>#DIV/0!</v>
      </c>
    </row>
    <row r="21" spans="1:11" ht="30.75" customHeight="1">
      <c r="A21" s="5">
        <v>4</v>
      </c>
      <c r="B21" s="6"/>
      <c r="C21" s="7"/>
      <c r="D21" s="8" t="s">
        <v>48</v>
      </c>
      <c r="E21" s="9"/>
      <c r="F21" s="10"/>
      <c r="G21" s="10"/>
      <c r="H21" s="10"/>
      <c r="I21" s="10"/>
      <c r="J21" s="11"/>
    </row>
    <row r="22" spans="1:11" ht="28.5" customHeight="1">
      <c r="A22" s="21" t="s">
        <v>49</v>
      </c>
      <c r="B22" s="19"/>
      <c r="C22" s="20"/>
      <c r="D22" s="15" t="s">
        <v>50</v>
      </c>
      <c r="E22" s="16" t="s">
        <v>22</v>
      </c>
      <c r="F22" s="17">
        <v>1</v>
      </c>
      <c r="G22" s="17"/>
      <c r="H22" s="17">
        <f>TRUNC((G22*$J$3)+G22,2)</f>
        <v>0</v>
      </c>
      <c r="I22" s="17">
        <f>TRUNC(F22*H22,2)</f>
        <v>0</v>
      </c>
      <c r="J22" s="18" t="e">
        <f>I22/$I$28</f>
        <v>#DIV/0!</v>
      </c>
    </row>
    <row r="23" spans="1:11" ht="28.5" customHeight="1">
      <c r="A23" s="21" t="s">
        <v>51</v>
      </c>
      <c r="B23" s="19"/>
      <c r="C23" s="20"/>
      <c r="D23" s="15" t="s">
        <v>52</v>
      </c>
      <c r="E23" s="16" t="s">
        <v>22</v>
      </c>
      <c r="F23" s="17">
        <v>1</v>
      </c>
      <c r="G23" s="17"/>
      <c r="H23" s="17">
        <f>TRUNC((G23*$J$3)+G23,2)</f>
        <v>0</v>
      </c>
      <c r="I23" s="17">
        <f>TRUNC(F23*H23,2)</f>
        <v>0</v>
      </c>
      <c r="J23" s="18" t="e">
        <f>I23/$I$28</f>
        <v>#DIV/0!</v>
      </c>
    </row>
    <row r="24" spans="1:11" ht="28.5" customHeight="1">
      <c r="A24" s="21" t="s">
        <v>53</v>
      </c>
      <c r="B24" s="19"/>
      <c r="C24" s="20"/>
      <c r="D24" s="15" t="s">
        <v>54</v>
      </c>
      <c r="E24" s="16" t="s">
        <v>22</v>
      </c>
      <c r="F24" s="17">
        <v>1</v>
      </c>
      <c r="G24" s="17"/>
      <c r="H24" s="17">
        <f>TRUNC((G24*$J$3)+G24,2)</f>
        <v>0</v>
      </c>
      <c r="I24" s="17">
        <f>TRUNC(F24*H24,2)</f>
        <v>0</v>
      </c>
      <c r="J24" s="18" t="e">
        <f>I24/$I$28</f>
        <v>#DIV/0!</v>
      </c>
    </row>
    <row r="25" spans="1:11" ht="30.75" customHeight="1">
      <c r="A25" s="5">
        <v>5</v>
      </c>
      <c r="B25" s="6"/>
      <c r="C25" s="7"/>
      <c r="D25" s="8" t="s">
        <v>55</v>
      </c>
      <c r="E25" s="9"/>
      <c r="F25" s="10"/>
      <c r="G25" s="10"/>
      <c r="H25" s="10"/>
      <c r="I25" s="10"/>
      <c r="J25" s="11"/>
    </row>
    <row r="26" spans="1:11" ht="28.5" customHeight="1">
      <c r="A26" s="21" t="s">
        <v>56</v>
      </c>
      <c r="B26" s="19"/>
      <c r="C26" s="20"/>
      <c r="D26" s="15" t="s">
        <v>57</v>
      </c>
      <c r="E26" s="16" t="s">
        <v>22</v>
      </c>
      <c r="F26" s="17">
        <v>1</v>
      </c>
      <c r="G26" s="17"/>
      <c r="H26" s="17">
        <f>TRUNC((G26*$J$3)+G26,2)</f>
        <v>0</v>
      </c>
      <c r="I26" s="17">
        <f>TRUNC(F26*H26,2)</f>
        <v>0</v>
      </c>
      <c r="J26" s="18" t="e">
        <f>I26/$I$28</f>
        <v>#DIV/0!</v>
      </c>
    </row>
    <row r="27" spans="1:11">
      <c r="A27" s="22"/>
      <c r="B27" s="22"/>
      <c r="C27" s="22"/>
      <c r="D27" s="22"/>
      <c r="E27" s="22"/>
      <c r="F27" s="22"/>
      <c r="G27" s="23"/>
      <c r="H27" s="23"/>
      <c r="I27" s="23"/>
      <c r="J27" s="23"/>
    </row>
    <row r="28" spans="1:11" ht="21" customHeight="1">
      <c r="A28" s="113" t="s">
        <v>58</v>
      </c>
      <c r="B28" s="113"/>
      <c r="C28" s="113"/>
      <c r="D28" s="113"/>
      <c r="E28" s="113"/>
      <c r="F28" s="113"/>
      <c r="G28" s="113"/>
      <c r="H28" s="113"/>
      <c r="I28" s="24">
        <f>SUM(I6:I26)</f>
        <v>0</v>
      </c>
      <c r="J28" s="25" t="e">
        <f>SUM(J6:J26)</f>
        <v>#DIV/0!</v>
      </c>
    </row>
    <row r="29" spans="1:11" ht="15">
      <c r="A29" s="26"/>
      <c r="B29" s="26"/>
      <c r="C29" s="26"/>
      <c r="D29" s="26"/>
      <c r="E29" s="26"/>
      <c r="F29" s="114"/>
      <c r="G29" s="114"/>
      <c r="H29" s="26"/>
      <c r="I29" s="26"/>
      <c r="J29" s="26"/>
    </row>
    <row r="30" spans="1:11" ht="21.75" customHeight="1">
      <c r="A30" s="115" t="s">
        <v>90</v>
      </c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1">
      <c r="K31" s="27"/>
    </row>
    <row r="32" spans="1:11" ht="14.25" customHeight="1">
      <c r="F32" s="111"/>
      <c r="G32" s="111"/>
      <c r="H32" s="112"/>
      <c r="I32" s="112"/>
      <c r="J32" s="112"/>
    </row>
    <row r="33" spans="6:10">
      <c r="F33" s="111"/>
      <c r="G33" s="111"/>
      <c r="H33" s="112"/>
      <c r="I33" s="112"/>
      <c r="J33" s="112"/>
    </row>
    <row r="34" spans="6:10">
      <c r="F34" s="111"/>
      <c r="G34" s="111"/>
      <c r="H34" s="112"/>
      <c r="I34" s="112"/>
      <c r="J34" s="112"/>
    </row>
    <row r="35" spans="6:10">
      <c r="J35" s="28"/>
    </row>
  </sheetData>
  <mergeCells count="17">
    <mergeCell ref="F33:G33"/>
    <mergeCell ref="H33:J33"/>
    <mergeCell ref="F34:G34"/>
    <mergeCell ref="H34:J34"/>
    <mergeCell ref="A28:H28"/>
    <mergeCell ref="F29:G29"/>
    <mergeCell ref="A30:J30"/>
    <mergeCell ref="F32:G32"/>
    <mergeCell ref="H32:J32"/>
    <mergeCell ref="A1:C2"/>
    <mergeCell ref="D1:J1"/>
    <mergeCell ref="D2:J2"/>
    <mergeCell ref="B3:F3"/>
    <mergeCell ref="G3:H4"/>
    <mergeCell ref="I3:I4"/>
    <mergeCell ref="J3:J4"/>
    <mergeCell ref="B4:F4"/>
  </mergeCells>
  <pageMargins left="0.51181102362204722" right="0.31496062992125984" top="0.78740157480314965" bottom="0.78740157480314965" header="0.31496062992125984" footer="0.51181102362204722"/>
  <pageSetup paperSize="9" scale="6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showGridLines="0" showOutlineSymbols="0" zoomScaleNormal="100" workbookViewId="0">
      <pane ySplit="9" topLeftCell="A10" activePane="bottomLeft" state="frozen"/>
      <selection pane="bottomLeft" activeCell="O28" sqref="O28"/>
    </sheetView>
  </sheetViews>
  <sheetFormatPr defaultColWidth="9" defaultRowHeight="12.75"/>
  <cols>
    <col min="1" max="1" width="7.625" style="29" customWidth="1"/>
    <col min="2" max="2" width="38.125" style="29" customWidth="1"/>
    <col min="3" max="4" width="13.25" style="29" customWidth="1"/>
    <col min="5" max="10" width="14.75" style="29" customWidth="1"/>
    <col min="11" max="11" width="15" style="29" customWidth="1"/>
    <col min="12" max="12" width="12" style="29" customWidth="1"/>
    <col min="13" max="13" width="2.875" style="30" customWidth="1"/>
    <col min="14" max="1028" width="7.625" style="29" customWidth="1"/>
    <col min="1029" max="16384" width="9" style="29"/>
  </cols>
  <sheetData>
    <row r="1" spans="1:14" s="33" customFormat="1" ht="69" customHeight="1">
      <c r="A1" s="31"/>
      <c r="B1" s="116" t="s">
        <v>116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32"/>
    </row>
    <row r="2" spans="1:14" s="33" customFormat="1" ht="1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2"/>
    </row>
    <row r="3" spans="1:14" s="33" customFormat="1" ht="15" customHeight="1">
      <c r="A3" s="36" t="s">
        <v>59</v>
      </c>
      <c r="B3" s="37" t="str">
        <f>'Orçamento Bacia I'!B3:F3</f>
        <v>CONTRATAÇÃO DE ESTUDOS E PROJETOS EXECUTIVOS, CONSIDERANDO A UTILIZAÇÃO DE SBN´s PARA A REALIZAÇÃO DA DRENAGEM E PAVIMENTAÇÃO</v>
      </c>
      <c r="C3" s="38"/>
      <c r="D3" s="38"/>
      <c r="E3" s="38"/>
      <c r="F3" s="38"/>
      <c r="G3" s="38"/>
      <c r="H3" s="38"/>
      <c r="I3" s="38"/>
      <c r="L3" s="39"/>
    </row>
    <row r="4" spans="1:14" s="33" customFormat="1" ht="15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s="33" customFormat="1" ht="7.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2"/>
    </row>
    <row r="6" spans="1:14" s="33" customFormat="1" ht="15" customHeight="1">
      <c r="A6" s="36" t="str">
        <f>[1]ORÇAMENTO!A6</f>
        <v>LOCAL:</v>
      </c>
      <c r="B6" s="40" t="str">
        <f>'Orçamento Bacia I'!B4:F4</f>
        <v>ARACÊ DE SANTO ANTÔNIO I E II</v>
      </c>
      <c r="C6" s="118"/>
      <c r="D6" s="118"/>
      <c r="E6" s="118"/>
      <c r="F6" s="118"/>
      <c r="G6" s="118"/>
      <c r="H6" s="118"/>
      <c r="I6" s="118"/>
      <c r="J6" s="118"/>
      <c r="K6" s="118" t="s">
        <v>60</v>
      </c>
      <c r="L6" s="38"/>
      <c r="M6" s="32"/>
    </row>
    <row r="7" spans="1:14" s="33" customFormat="1" ht="15" customHeight="1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2"/>
    </row>
    <row r="8" spans="1:14" ht="19.5" customHeight="1">
      <c r="A8" s="119" t="s">
        <v>61</v>
      </c>
      <c r="B8" s="119" t="s">
        <v>62</v>
      </c>
      <c r="C8" s="120" t="s">
        <v>63</v>
      </c>
      <c r="D8" s="120"/>
      <c r="E8" s="120"/>
      <c r="F8" s="120"/>
      <c r="G8" s="120"/>
      <c r="H8" s="120"/>
      <c r="I8" s="120"/>
      <c r="J8" s="120"/>
      <c r="K8" s="119" t="s">
        <v>64</v>
      </c>
      <c r="L8" s="121" t="s">
        <v>65</v>
      </c>
    </row>
    <row r="9" spans="1:14" ht="19.5" customHeight="1">
      <c r="A9" s="119"/>
      <c r="B9" s="119"/>
      <c r="C9" s="41" t="s">
        <v>66</v>
      </c>
      <c r="D9" s="41" t="s">
        <v>67</v>
      </c>
      <c r="E9" s="41" t="s">
        <v>68</v>
      </c>
      <c r="F9" s="41" t="s">
        <v>69</v>
      </c>
      <c r="G9" s="41" t="s">
        <v>70</v>
      </c>
      <c r="H9" s="41" t="s">
        <v>71</v>
      </c>
      <c r="I9" s="41" t="s">
        <v>72</v>
      </c>
      <c r="J9" s="41" t="s">
        <v>73</v>
      </c>
      <c r="K9" s="119"/>
      <c r="L9" s="121"/>
    </row>
    <row r="10" spans="1:14" ht="15" customHeight="1">
      <c r="A10" s="122" t="s">
        <v>74</v>
      </c>
      <c r="B10" s="123" t="str">
        <f>'Orçamento Bacia I'!D6</f>
        <v>SERVIÇOS PRELIMINARES</v>
      </c>
      <c r="C10" s="42">
        <f t="shared" ref="C10:J10" si="0">IF(C11="","",C11*$K$10)</f>
        <v>0</v>
      </c>
      <c r="D10" s="42">
        <f t="shared" si="0"/>
        <v>0</v>
      </c>
      <c r="E10" s="42" t="str">
        <f t="shared" si="0"/>
        <v/>
      </c>
      <c r="F10" s="42" t="str">
        <f t="shared" si="0"/>
        <v/>
      </c>
      <c r="G10" s="42" t="str">
        <f t="shared" si="0"/>
        <v/>
      </c>
      <c r="H10" s="42" t="str">
        <f t="shared" si="0"/>
        <v/>
      </c>
      <c r="I10" s="42" t="str">
        <f t="shared" si="0"/>
        <v/>
      </c>
      <c r="J10" s="42" t="str">
        <f t="shared" si="0"/>
        <v/>
      </c>
      <c r="K10" s="124">
        <f>SUM('Orçamento Bacia I'!I7:I9)</f>
        <v>0</v>
      </c>
      <c r="L10" s="125" t="e">
        <f>K10/$K$21</f>
        <v>#DIV/0!</v>
      </c>
    </row>
    <row r="11" spans="1:14" ht="15" customHeight="1">
      <c r="A11" s="122"/>
      <c r="B11" s="123"/>
      <c r="C11" s="43">
        <v>0.4</v>
      </c>
      <c r="D11" s="43">
        <v>0.6</v>
      </c>
      <c r="E11" s="43"/>
      <c r="F11" s="43"/>
      <c r="G11" s="43"/>
      <c r="H11" s="43"/>
      <c r="I11" s="43"/>
      <c r="J11" s="43"/>
      <c r="K11" s="124"/>
      <c r="L11" s="125"/>
      <c r="N11" s="29" t="str">
        <f>IF(SUM(C11:J11)=100%,"Ok","Revisar percentuais")</f>
        <v>Ok</v>
      </c>
    </row>
    <row r="12" spans="1:14" ht="15" customHeight="1">
      <c r="A12" s="126" t="s">
        <v>75</v>
      </c>
      <c r="B12" s="123" t="str">
        <f>'Orçamento Bacia I'!D10</f>
        <v>TERRAPLANAGEM, MICRO E MACRODRENAGEM</v>
      </c>
      <c r="C12" s="44" t="str">
        <f t="shared" ref="C12:J12" si="1">IF(C13="","",C13*$K12)</f>
        <v/>
      </c>
      <c r="D12" s="44" t="str">
        <f t="shared" si="1"/>
        <v/>
      </c>
      <c r="E12" s="44">
        <f t="shared" si="1"/>
        <v>0</v>
      </c>
      <c r="F12" s="44">
        <f t="shared" si="1"/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 t="str">
        <f t="shared" si="1"/>
        <v/>
      </c>
      <c r="K12" s="124">
        <f>SUM('Orçamento Bacia I'!I11:I15)</f>
        <v>0</v>
      </c>
      <c r="L12" s="125" t="e">
        <f>K12/$K$21</f>
        <v>#DIV/0!</v>
      </c>
    </row>
    <row r="13" spans="1:14" ht="15" customHeight="1">
      <c r="A13" s="126"/>
      <c r="B13" s="123"/>
      <c r="C13" s="43"/>
      <c r="D13" s="43"/>
      <c r="E13" s="43">
        <v>0.1</v>
      </c>
      <c r="F13" s="43">
        <v>0.3</v>
      </c>
      <c r="G13" s="43">
        <v>0.3</v>
      </c>
      <c r="H13" s="43">
        <v>0.2</v>
      </c>
      <c r="I13" s="43">
        <v>0.1</v>
      </c>
      <c r="J13" s="43"/>
      <c r="K13" s="124"/>
      <c r="L13" s="125"/>
      <c r="N13" s="29" t="str">
        <f>IF(SUM(C13:J13)=100%,"Ok","Revisar percentuais")</f>
        <v>Ok</v>
      </c>
    </row>
    <row r="14" spans="1:14" ht="15" customHeight="1">
      <c r="A14" s="126" t="s">
        <v>76</v>
      </c>
      <c r="B14" s="123" t="str">
        <f>'Orçamento Bacia I'!D16</f>
        <v>PAVIMENTAÇÃO</v>
      </c>
      <c r="C14" s="44" t="str">
        <f t="shared" ref="C14:J14" si="2">IF(C15="","",C15*$K14)</f>
        <v/>
      </c>
      <c r="D14" s="44" t="str">
        <f t="shared" si="2"/>
        <v/>
      </c>
      <c r="E14" s="44">
        <f t="shared" si="2"/>
        <v>0</v>
      </c>
      <c r="F14" s="44">
        <f t="shared" si="2"/>
        <v>0</v>
      </c>
      <c r="G14" s="44">
        <f t="shared" si="2"/>
        <v>0</v>
      </c>
      <c r="H14" s="44">
        <f t="shared" si="2"/>
        <v>0</v>
      </c>
      <c r="I14" s="44">
        <f t="shared" si="2"/>
        <v>0</v>
      </c>
      <c r="J14" s="44" t="str">
        <f t="shared" si="2"/>
        <v/>
      </c>
      <c r="K14" s="124">
        <f>SUM('Orçamento Bacia I'!I17:I20)</f>
        <v>0</v>
      </c>
      <c r="L14" s="125" t="e">
        <f>K14/$K$21</f>
        <v>#DIV/0!</v>
      </c>
    </row>
    <row r="15" spans="1:14" ht="15" customHeight="1">
      <c r="A15" s="126"/>
      <c r="B15" s="123"/>
      <c r="C15" s="43"/>
      <c r="D15" s="43"/>
      <c r="E15" s="43">
        <v>0.1</v>
      </c>
      <c r="F15" s="43">
        <v>0.3</v>
      </c>
      <c r="G15" s="43">
        <v>0.3</v>
      </c>
      <c r="H15" s="43">
        <v>0.2</v>
      </c>
      <c r="I15" s="43">
        <v>0.1</v>
      </c>
      <c r="J15" s="43"/>
      <c r="K15" s="124"/>
      <c r="L15" s="125"/>
      <c r="N15" s="29" t="str">
        <f>IF(SUM(C15:J15)=100%,"Ok","Revisar percentuais")</f>
        <v>Ok</v>
      </c>
    </row>
    <row r="16" spans="1:14" ht="15" customHeight="1">
      <c r="A16" s="126" t="s">
        <v>77</v>
      </c>
      <c r="B16" s="127" t="str">
        <f>'Orçamento Bacia I'!D21</f>
        <v>APROVAÇÕES E LICENCIAMENTOS</v>
      </c>
      <c r="C16" s="44" t="str">
        <f t="shared" ref="C16:J16" si="3">IF(C17="","",C17*$K16)</f>
        <v/>
      </c>
      <c r="D16" s="44" t="str">
        <f t="shared" si="3"/>
        <v/>
      </c>
      <c r="E16" s="44">
        <f t="shared" si="3"/>
        <v>0</v>
      </c>
      <c r="F16" s="44">
        <f t="shared" si="3"/>
        <v>0</v>
      </c>
      <c r="G16" s="44">
        <f t="shared" si="3"/>
        <v>0</v>
      </c>
      <c r="H16" s="44">
        <f t="shared" si="3"/>
        <v>0</v>
      </c>
      <c r="I16" s="44">
        <f t="shared" si="3"/>
        <v>0</v>
      </c>
      <c r="J16" s="44">
        <f t="shared" si="3"/>
        <v>0</v>
      </c>
      <c r="K16" s="124">
        <f>SUM('Orçamento Bacia I'!I22:I24)</f>
        <v>0</v>
      </c>
      <c r="L16" s="125" t="e">
        <f>K16/$K$21</f>
        <v>#DIV/0!</v>
      </c>
    </row>
    <row r="17" spans="1:21" ht="15" customHeight="1">
      <c r="A17" s="126"/>
      <c r="B17" s="127"/>
      <c r="C17" s="43"/>
      <c r="D17" s="43"/>
      <c r="E17" s="43">
        <v>0.1</v>
      </c>
      <c r="F17" s="43">
        <v>0.1</v>
      </c>
      <c r="G17" s="43">
        <v>0.2</v>
      </c>
      <c r="H17" s="43">
        <v>0.2</v>
      </c>
      <c r="I17" s="43">
        <v>0.2</v>
      </c>
      <c r="J17" s="43">
        <v>0.2</v>
      </c>
      <c r="K17" s="124"/>
      <c r="L17" s="125"/>
      <c r="N17" s="29" t="str">
        <f>IF(SUM(C17:J17)=100%,"Ok","Revisar percentuais")</f>
        <v>Ok</v>
      </c>
    </row>
    <row r="18" spans="1:21" ht="15" customHeight="1">
      <c r="A18" s="126" t="s">
        <v>78</v>
      </c>
      <c r="B18" s="127" t="str">
        <f>'Orçamento Bacia I'!D25</f>
        <v>RELATÓRIO</v>
      </c>
      <c r="C18" s="44" t="str">
        <f t="shared" ref="C18:J18" si="4">IF(C19="","",C19*$K18)</f>
        <v/>
      </c>
      <c r="D18" s="44" t="str">
        <f t="shared" si="4"/>
        <v/>
      </c>
      <c r="E18" s="44" t="str">
        <f t="shared" si="4"/>
        <v/>
      </c>
      <c r="F18" s="44" t="str">
        <f t="shared" si="4"/>
        <v/>
      </c>
      <c r="G18" s="44" t="str">
        <f t="shared" si="4"/>
        <v/>
      </c>
      <c r="H18" s="44" t="str">
        <f t="shared" si="4"/>
        <v/>
      </c>
      <c r="I18" s="44" t="str">
        <f t="shared" si="4"/>
        <v/>
      </c>
      <c r="J18" s="44">
        <f t="shared" si="4"/>
        <v>0</v>
      </c>
      <c r="K18" s="124">
        <f>'Orçamento Bacia I'!I26</f>
        <v>0</v>
      </c>
      <c r="L18" s="125" t="e">
        <f>K18/$K$21</f>
        <v>#DIV/0!</v>
      </c>
    </row>
    <row r="19" spans="1:21" ht="15" customHeight="1">
      <c r="A19" s="126"/>
      <c r="B19" s="127"/>
      <c r="C19" s="43"/>
      <c r="D19" s="43"/>
      <c r="E19" s="43"/>
      <c r="F19" s="43"/>
      <c r="G19" s="43"/>
      <c r="H19" s="43"/>
      <c r="I19" s="43"/>
      <c r="J19" s="43">
        <v>1</v>
      </c>
      <c r="K19" s="124"/>
      <c r="L19" s="125"/>
      <c r="N19" s="29" t="str">
        <f>IF(SUM(C19:J19)=100%,"Ok","Revisar percentuais")</f>
        <v>Ok</v>
      </c>
    </row>
    <row r="20" spans="1:21" ht="15" customHeight="1">
      <c r="A20" s="34"/>
      <c r="B20" s="45"/>
      <c r="C20" s="46"/>
      <c r="D20" s="46"/>
      <c r="E20" s="46"/>
      <c r="F20" s="46"/>
      <c r="G20" s="46"/>
      <c r="H20" s="46"/>
      <c r="I20" s="46"/>
      <c r="J20" s="46"/>
      <c r="K20" s="47"/>
      <c r="L20" s="48"/>
    </row>
    <row r="21" spans="1:21" s="51" customFormat="1" ht="15" customHeight="1">
      <c r="A21" s="130" t="s">
        <v>79</v>
      </c>
      <c r="B21" s="130"/>
      <c r="C21" s="49">
        <f t="shared" ref="C21:J21" si="5">SUM(C10,C12,C14,C16,C18)</f>
        <v>0</v>
      </c>
      <c r="D21" s="49">
        <f t="shared" si="5"/>
        <v>0</v>
      </c>
      <c r="E21" s="49">
        <f t="shared" si="5"/>
        <v>0</v>
      </c>
      <c r="F21" s="49">
        <f t="shared" si="5"/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131">
        <f>SUM(K10:K19)</f>
        <v>0</v>
      </c>
      <c r="L21" s="132" t="e">
        <f>SUM(L10:L19)</f>
        <v>#DIV/0!</v>
      </c>
      <c r="M21" s="50"/>
      <c r="O21" s="29"/>
      <c r="P21" s="29"/>
      <c r="Q21" s="29"/>
      <c r="R21" s="29"/>
      <c r="S21" s="29"/>
      <c r="T21" s="29"/>
      <c r="U21" s="29"/>
    </row>
    <row r="22" spans="1:21" s="51" customFormat="1" ht="15" customHeight="1">
      <c r="A22" s="130"/>
      <c r="B22" s="130"/>
      <c r="C22" s="52" t="e">
        <f t="shared" ref="C22:J22" si="6">C21/$K$21</f>
        <v>#DIV/0!</v>
      </c>
      <c r="D22" s="52" t="e">
        <f t="shared" si="6"/>
        <v>#DIV/0!</v>
      </c>
      <c r="E22" s="52" t="e">
        <f t="shared" si="6"/>
        <v>#DIV/0!</v>
      </c>
      <c r="F22" s="52" t="e">
        <f t="shared" si="6"/>
        <v>#DIV/0!</v>
      </c>
      <c r="G22" s="52" t="e">
        <f t="shared" si="6"/>
        <v>#DIV/0!</v>
      </c>
      <c r="H22" s="52" t="e">
        <f t="shared" si="6"/>
        <v>#DIV/0!</v>
      </c>
      <c r="I22" s="52" t="e">
        <f t="shared" si="6"/>
        <v>#DIV/0!</v>
      </c>
      <c r="J22" s="52" t="e">
        <f t="shared" si="6"/>
        <v>#DIV/0!</v>
      </c>
      <c r="K22" s="131"/>
      <c r="L22" s="132"/>
      <c r="M22" s="50"/>
      <c r="O22" s="29"/>
      <c r="P22" s="29"/>
      <c r="Q22" s="29"/>
      <c r="R22" s="29"/>
      <c r="S22" s="29"/>
      <c r="T22" s="29"/>
      <c r="U22" s="29"/>
    </row>
    <row r="23" spans="1:21" s="51" customFormat="1" ht="15" customHeight="1">
      <c r="A23" s="133" t="s">
        <v>80</v>
      </c>
      <c r="B23" s="133"/>
      <c r="C23" s="53">
        <f>C21</f>
        <v>0</v>
      </c>
      <c r="D23" s="53">
        <f>C23+D21</f>
        <v>0</v>
      </c>
      <c r="E23" s="53">
        <f>D23+E21</f>
        <v>0</v>
      </c>
      <c r="F23" s="53">
        <f>E23+F21</f>
        <v>0</v>
      </c>
      <c r="G23" s="53">
        <f>G21+F23</f>
        <v>0</v>
      </c>
      <c r="H23" s="53">
        <f>H21+G23</f>
        <v>0</v>
      </c>
      <c r="I23" s="53">
        <f>I21+H23</f>
        <v>0</v>
      </c>
      <c r="J23" s="53">
        <f>J21+I23</f>
        <v>0</v>
      </c>
      <c r="K23" s="134"/>
      <c r="L23" s="133"/>
      <c r="M23" s="50"/>
    </row>
    <row r="24" spans="1:21" s="51" customFormat="1" ht="15" customHeight="1">
      <c r="A24" s="133"/>
      <c r="B24" s="133"/>
      <c r="C24" s="54" t="e">
        <f t="shared" ref="C24:J24" si="7">C23/$K$21</f>
        <v>#DIV/0!</v>
      </c>
      <c r="D24" s="54" t="e">
        <f t="shared" si="7"/>
        <v>#DIV/0!</v>
      </c>
      <c r="E24" s="54" t="e">
        <f t="shared" si="7"/>
        <v>#DIV/0!</v>
      </c>
      <c r="F24" s="54" t="e">
        <f t="shared" si="7"/>
        <v>#DIV/0!</v>
      </c>
      <c r="G24" s="54" t="e">
        <f t="shared" si="7"/>
        <v>#DIV/0!</v>
      </c>
      <c r="H24" s="54" t="e">
        <f t="shared" si="7"/>
        <v>#DIV/0!</v>
      </c>
      <c r="I24" s="54" t="e">
        <f t="shared" si="7"/>
        <v>#DIV/0!</v>
      </c>
      <c r="J24" s="54" t="e">
        <f t="shared" si="7"/>
        <v>#DIV/0!</v>
      </c>
      <c r="K24" s="134"/>
      <c r="L24" s="133"/>
      <c r="M24" s="50"/>
    </row>
    <row r="25" spans="1:21" ht="15" customHeight="1"/>
    <row r="26" spans="1:21" ht="15" customHeight="1">
      <c r="A26" s="128" t="str">
        <f>'Orçamento Bacia I'!A30:J30</f>
        <v>São Carlos, 26 de novembro de 2024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1:21" ht="15" customHeight="1"/>
    <row r="28" spans="1:21" ht="15" customHeight="1"/>
    <row r="29" spans="1:21" ht="15" customHeight="1">
      <c r="K29" s="129"/>
      <c r="L29" s="129"/>
    </row>
    <row r="33" spans="1:13">
      <c r="B33" s="55"/>
      <c r="K33" s="55"/>
      <c r="L33" s="33"/>
    </row>
    <row r="34" spans="1:13" s="56" customFormat="1">
      <c r="C34" s="57"/>
      <c r="K34" s="58"/>
      <c r="L34" s="58"/>
      <c r="M34" s="59"/>
    </row>
    <row r="35" spans="1:13" s="60" customFormat="1">
      <c r="C35" s="61"/>
      <c r="K35" s="55"/>
      <c r="L35" s="55"/>
      <c r="M35" s="62"/>
    </row>
    <row r="36" spans="1:13">
      <c r="A36" s="63"/>
      <c r="K36" s="33"/>
      <c r="L36" s="33"/>
    </row>
    <row r="89" spans="1:1">
      <c r="A89" s="63"/>
    </row>
  </sheetData>
  <mergeCells count="36">
    <mergeCell ref="A26:L26"/>
    <mergeCell ref="K29:L29"/>
    <mergeCell ref="A21:B22"/>
    <mergeCell ref="K21:K22"/>
    <mergeCell ref="L21:L22"/>
    <mergeCell ref="A23:B24"/>
    <mergeCell ref="K23:K24"/>
    <mergeCell ref="L23:L24"/>
    <mergeCell ref="A18:A19"/>
    <mergeCell ref="B18:B19"/>
    <mergeCell ref="K18:K19"/>
    <mergeCell ref="L18:L19"/>
    <mergeCell ref="A14:A15"/>
    <mergeCell ref="B14:B15"/>
    <mergeCell ref="K14:K15"/>
    <mergeCell ref="L14:L15"/>
    <mergeCell ref="A16:A17"/>
    <mergeCell ref="B16:B17"/>
    <mergeCell ref="K16:K17"/>
    <mergeCell ref="L16:L17"/>
    <mergeCell ref="A10:A11"/>
    <mergeCell ref="B10:B11"/>
    <mergeCell ref="K10:K11"/>
    <mergeCell ref="L10:L11"/>
    <mergeCell ref="A12:A13"/>
    <mergeCell ref="B12:B13"/>
    <mergeCell ref="K12:K13"/>
    <mergeCell ref="L12:L13"/>
    <mergeCell ref="B1:L1"/>
    <mergeCell ref="A4:L4"/>
    <mergeCell ref="C6:K6"/>
    <mergeCell ref="A8:A9"/>
    <mergeCell ref="B8:B9"/>
    <mergeCell ref="C8:J8"/>
    <mergeCell ref="K8:K9"/>
    <mergeCell ref="L8:L9"/>
  </mergeCells>
  <conditionalFormatting sqref="C10:J10 C12:J12 C14:J14 C16:J16 C18:J18">
    <cfRule type="expression" dxfId="0" priority="22">
      <formula>LEN(TRIM(C10))&gt;0</formula>
    </cfRule>
  </conditionalFormatting>
  <conditionalFormatting sqref="C11:J11 C13:J13 C17:J17 C19:J19 C15:J15">
    <cfRule type="colorScale" priority="26">
      <colorScale>
        <cfvo type="percent" val="0"/>
        <cfvo type="percent" val="100"/>
        <color rgb="FFFFFFFF"/>
        <color rgb="FFFFFFFF"/>
      </colorScale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67" orientation="landscape" horizontalDpi="300" verticalDpi="300" r:id="rId1"/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Q58"/>
  <sheetViews>
    <sheetView topLeftCell="A38" workbookViewId="0">
      <selection activeCell="H62" sqref="H62"/>
    </sheetView>
  </sheetViews>
  <sheetFormatPr defaultRowHeight="12.75"/>
  <cols>
    <col min="1" max="4" width="9" style="64"/>
    <col min="5" max="5" width="14.875" style="64" customWidth="1"/>
    <col min="6" max="6" width="11" style="64" customWidth="1"/>
    <col min="7" max="7" width="27.75" style="64" customWidth="1"/>
    <col min="8" max="8" width="12.625" style="64" customWidth="1"/>
    <col min="9" max="9" width="10.125" style="64" customWidth="1"/>
    <col min="10" max="10" width="9.25" style="64" customWidth="1"/>
    <col min="11" max="11" width="10" style="64" customWidth="1"/>
    <col min="12" max="12" width="9.25" style="64" customWidth="1"/>
    <col min="13" max="14" width="9" style="64" customWidth="1"/>
    <col min="15" max="15" width="8.625" style="64" customWidth="1"/>
    <col min="16" max="260" width="9" style="64"/>
    <col min="261" max="261" width="14.875" style="64" customWidth="1"/>
    <col min="262" max="262" width="11" style="64" customWidth="1"/>
    <col min="263" max="263" width="27.75" style="64" customWidth="1"/>
    <col min="264" max="264" width="12.625" style="64" customWidth="1"/>
    <col min="265" max="265" width="10.125" style="64" customWidth="1"/>
    <col min="266" max="266" width="9.25" style="64" customWidth="1"/>
    <col min="267" max="267" width="10" style="64" customWidth="1"/>
    <col min="268" max="268" width="9.25" style="64" customWidth="1"/>
    <col min="269" max="270" width="9" style="64" customWidth="1"/>
    <col min="271" max="271" width="8.625" style="64" customWidth="1"/>
    <col min="272" max="516" width="9" style="64"/>
    <col min="517" max="517" width="14.875" style="64" customWidth="1"/>
    <col min="518" max="518" width="11" style="64" customWidth="1"/>
    <col min="519" max="519" width="27.75" style="64" customWidth="1"/>
    <col min="520" max="520" width="12.625" style="64" customWidth="1"/>
    <col min="521" max="521" width="10.125" style="64" customWidth="1"/>
    <col min="522" max="522" width="9.25" style="64" customWidth="1"/>
    <col min="523" max="523" width="10" style="64" customWidth="1"/>
    <col min="524" max="524" width="9.25" style="64" customWidth="1"/>
    <col min="525" max="526" width="9" style="64" customWidth="1"/>
    <col min="527" max="527" width="8.625" style="64" customWidth="1"/>
    <col min="528" max="772" width="9" style="64"/>
    <col min="773" max="773" width="14.875" style="64" customWidth="1"/>
    <col min="774" max="774" width="11" style="64" customWidth="1"/>
    <col min="775" max="775" width="27.75" style="64" customWidth="1"/>
    <col min="776" max="776" width="12.625" style="64" customWidth="1"/>
    <col min="777" max="777" width="10.125" style="64" customWidth="1"/>
    <col min="778" max="778" width="9.25" style="64" customWidth="1"/>
    <col min="779" max="779" width="10" style="64" customWidth="1"/>
    <col min="780" max="780" width="9.25" style="64" customWidth="1"/>
    <col min="781" max="782" width="9" style="64" customWidth="1"/>
    <col min="783" max="783" width="8.625" style="64" customWidth="1"/>
    <col min="784" max="1028" width="9" style="64"/>
    <col min="1029" max="1029" width="14.875" style="64" customWidth="1"/>
    <col min="1030" max="1030" width="11" style="64" customWidth="1"/>
    <col min="1031" max="1031" width="27.75" style="64" customWidth="1"/>
    <col min="1032" max="1032" width="12.625" style="64" customWidth="1"/>
    <col min="1033" max="1033" width="10.125" style="64" customWidth="1"/>
    <col min="1034" max="1034" width="9.25" style="64" customWidth="1"/>
    <col min="1035" max="1035" width="10" style="64" customWidth="1"/>
    <col min="1036" max="1036" width="9.25" style="64" customWidth="1"/>
    <col min="1037" max="1038" width="9" style="64" customWidth="1"/>
    <col min="1039" max="1039" width="8.625" style="64" customWidth="1"/>
    <col min="1040" max="1284" width="9" style="64"/>
    <col min="1285" max="1285" width="14.875" style="64" customWidth="1"/>
    <col min="1286" max="1286" width="11" style="64" customWidth="1"/>
    <col min="1287" max="1287" width="27.75" style="64" customWidth="1"/>
    <col min="1288" max="1288" width="12.625" style="64" customWidth="1"/>
    <col min="1289" max="1289" width="10.125" style="64" customWidth="1"/>
    <col min="1290" max="1290" width="9.25" style="64" customWidth="1"/>
    <col min="1291" max="1291" width="10" style="64" customWidth="1"/>
    <col min="1292" max="1292" width="9.25" style="64" customWidth="1"/>
    <col min="1293" max="1294" width="9" style="64" customWidth="1"/>
    <col min="1295" max="1295" width="8.625" style="64" customWidth="1"/>
    <col min="1296" max="1540" width="9" style="64"/>
    <col min="1541" max="1541" width="14.875" style="64" customWidth="1"/>
    <col min="1542" max="1542" width="11" style="64" customWidth="1"/>
    <col min="1543" max="1543" width="27.75" style="64" customWidth="1"/>
    <col min="1544" max="1544" width="12.625" style="64" customWidth="1"/>
    <col min="1545" max="1545" width="10.125" style="64" customWidth="1"/>
    <col min="1546" max="1546" width="9.25" style="64" customWidth="1"/>
    <col min="1547" max="1547" width="10" style="64" customWidth="1"/>
    <col min="1548" max="1548" width="9.25" style="64" customWidth="1"/>
    <col min="1549" max="1550" width="9" style="64" customWidth="1"/>
    <col min="1551" max="1551" width="8.625" style="64" customWidth="1"/>
    <col min="1552" max="1796" width="9" style="64"/>
    <col min="1797" max="1797" width="14.875" style="64" customWidth="1"/>
    <col min="1798" max="1798" width="11" style="64" customWidth="1"/>
    <col min="1799" max="1799" width="27.75" style="64" customWidth="1"/>
    <col min="1800" max="1800" width="12.625" style="64" customWidth="1"/>
    <col min="1801" max="1801" width="10.125" style="64" customWidth="1"/>
    <col min="1802" max="1802" width="9.25" style="64" customWidth="1"/>
    <col min="1803" max="1803" width="10" style="64" customWidth="1"/>
    <col min="1804" max="1804" width="9.25" style="64" customWidth="1"/>
    <col min="1805" max="1806" width="9" style="64" customWidth="1"/>
    <col min="1807" max="1807" width="8.625" style="64" customWidth="1"/>
    <col min="1808" max="2052" width="9" style="64"/>
    <col min="2053" max="2053" width="14.875" style="64" customWidth="1"/>
    <col min="2054" max="2054" width="11" style="64" customWidth="1"/>
    <col min="2055" max="2055" width="27.75" style="64" customWidth="1"/>
    <col min="2056" max="2056" width="12.625" style="64" customWidth="1"/>
    <col min="2057" max="2057" width="10.125" style="64" customWidth="1"/>
    <col min="2058" max="2058" width="9.25" style="64" customWidth="1"/>
    <col min="2059" max="2059" width="10" style="64" customWidth="1"/>
    <col min="2060" max="2060" width="9.25" style="64" customWidth="1"/>
    <col min="2061" max="2062" width="9" style="64" customWidth="1"/>
    <col min="2063" max="2063" width="8.625" style="64" customWidth="1"/>
    <col min="2064" max="2308" width="9" style="64"/>
    <col min="2309" max="2309" width="14.875" style="64" customWidth="1"/>
    <col min="2310" max="2310" width="11" style="64" customWidth="1"/>
    <col min="2311" max="2311" width="27.75" style="64" customWidth="1"/>
    <col min="2312" max="2312" width="12.625" style="64" customWidth="1"/>
    <col min="2313" max="2313" width="10.125" style="64" customWidth="1"/>
    <col min="2314" max="2314" width="9.25" style="64" customWidth="1"/>
    <col min="2315" max="2315" width="10" style="64" customWidth="1"/>
    <col min="2316" max="2316" width="9.25" style="64" customWidth="1"/>
    <col min="2317" max="2318" width="9" style="64" customWidth="1"/>
    <col min="2319" max="2319" width="8.625" style="64" customWidth="1"/>
    <col min="2320" max="2564" width="9" style="64"/>
    <col min="2565" max="2565" width="14.875" style="64" customWidth="1"/>
    <col min="2566" max="2566" width="11" style="64" customWidth="1"/>
    <col min="2567" max="2567" width="27.75" style="64" customWidth="1"/>
    <col min="2568" max="2568" width="12.625" style="64" customWidth="1"/>
    <col min="2569" max="2569" width="10.125" style="64" customWidth="1"/>
    <col min="2570" max="2570" width="9.25" style="64" customWidth="1"/>
    <col min="2571" max="2571" width="10" style="64" customWidth="1"/>
    <col min="2572" max="2572" width="9.25" style="64" customWidth="1"/>
    <col min="2573" max="2574" width="9" style="64" customWidth="1"/>
    <col min="2575" max="2575" width="8.625" style="64" customWidth="1"/>
    <col min="2576" max="2820" width="9" style="64"/>
    <col min="2821" max="2821" width="14.875" style="64" customWidth="1"/>
    <col min="2822" max="2822" width="11" style="64" customWidth="1"/>
    <col min="2823" max="2823" width="27.75" style="64" customWidth="1"/>
    <col min="2824" max="2824" width="12.625" style="64" customWidth="1"/>
    <col min="2825" max="2825" width="10.125" style="64" customWidth="1"/>
    <col min="2826" max="2826" width="9.25" style="64" customWidth="1"/>
    <col min="2827" max="2827" width="10" style="64" customWidth="1"/>
    <col min="2828" max="2828" width="9.25" style="64" customWidth="1"/>
    <col min="2829" max="2830" width="9" style="64" customWidth="1"/>
    <col min="2831" max="2831" width="8.625" style="64" customWidth="1"/>
    <col min="2832" max="3076" width="9" style="64"/>
    <col min="3077" max="3077" width="14.875" style="64" customWidth="1"/>
    <col min="3078" max="3078" width="11" style="64" customWidth="1"/>
    <col min="3079" max="3079" width="27.75" style="64" customWidth="1"/>
    <col min="3080" max="3080" width="12.625" style="64" customWidth="1"/>
    <col min="3081" max="3081" width="10.125" style="64" customWidth="1"/>
    <col min="3082" max="3082" width="9.25" style="64" customWidth="1"/>
    <col min="3083" max="3083" width="10" style="64" customWidth="1"/>
    <col min="3084" max="3084" width="9.25" style="64" customWidth="1"/>
    <col min="3085" max="3086" width="9" style="64" customWidth="1"/>
    <col min="3087" max="3087" width="8.625" style="64" customWidth="1"/>
    <col min="3088" max="3332" width="9" style="64"/>
    <col min="3333" max="3333" width="14.875" style="64" customWidth="1"/>
    <col min="3334" max="3334" width="11" style="64" customWidth="1"/>
    <col min="3335" max="3335" width="27.75" style="64" customWidth="1"/>
    <col min="3336" max="3336" width="12.625" style="64" customWidth="1"/>
    <col min="3337" max="3337" width="10.125" style="64" customWidth="1"/>
    <col min="3338" max="3338" width="9.25" style="64" customWidth="1"/>
    <col min="3339" max="3339" width="10" style="64" customWidth="1"/>
    <col min="3340" max="3340" width="9.25" style="64" customWidth="1"/>
    <col min="3341" max="3342" width="9" style="64" customWidth="1"/>
    <col min="3343" max="3343" width="8.625" style="64" customWidth="1"/>
    <col min="3344" max="3588" width="9" style="64"/>
    <col min="3589" max="3589" width="14.875" style="64" customWidth="1"/>
    <col min="3590" max="3590" width="11" style="64" customWidth="1"/>
    <col min="3591" max="3591" width="27.75" style="64" customWidth="1"/>
    <col min="3592" max="3592" width="12.625" style="64" customWidth="1"/>
    <col min="3593" max="3593" width="10.125" style="64" customWidth="1"/>
    <col min="3594" max="3594" width="9.25" style="64" customWidth="1"/>
    <col min="3595" max="3595" width="10" style="64" customWidth="1"/>
    <col min="3596" max="3596" width="9.25" style="64" customWidth="1"/>
    <col min="3597" max="3598" width="9" style="64" customWidth="1"/>
    <col min="3599" max="3599" width="8.625" style="64" customWidth="1"/>
    <col min="3600" max="3844" width="9" style="64"/>
    <col min="3845" max="3845" width="14.875" style="64" customWidth="1"/>
    <col min="3846" max="3846" width="11" style="64" customWidth="1"/>
    <col min="3847" max="3847" width="27.75" style="64" customWidth="1"/>
    <col min="3848" max="3848" width="12.625" style="64" customWidth="1"/>
    <col min="3849" max="3849" width="10.125" style="64" customWidth="1"/>
    <col min="3850" max="3850" width="9.25" style="64" customWidth="1"/>
    <col min="3851" max="3851" width="10" style="64" customWidth="1"/>
    <col min="3852" max="3852" width="9.25" style="64" customWidth="1"/>
    <col min="3853" max="3854" width="9" style="64" customWidth="1"/>
    <col min="3855" max="3855" width="8.625" style="64" customWidth="1"/>
    <col min="3856" max="4100" width="9" style="64"/>
    <col min="4101" max="4101" width="14.875" style="64" customWidth="1"/>
    <col min="4102" max="4102" width="11" style="64" customWidth="1"/>
    <col min="4103" max="4103" width="27.75" style="64" customWidth="1"/>
    <col min="4104" max="4104" width="12.625" style="64" customWidth="1"/>
    <col min="4105" max="4105" width="10.125" style="64" customWidth="1"/>
    <col min="4106" max="4106" width="9.25" style="64" customWidth="1"/>
    <col min="4107" max="4107" width="10" style="64" customWidth="1"/>
    <col min="4108" max="4108" width="9.25" style="64" customWidth="1"/>
    <col min="4109" max="4110" width="9" style="64" customWidth="1"/>
    <col min="4111" max="4111" width="8.625" style="64" customWidth="1"/>
    <col min="4112" max="4356" width="9" style="64"/>
    <col min="4357" max="4357" width="14.875" style="64" customWidth="1"/>
    <col min="4358" max="4358" width="11" style="64" customWidth="1"/>
    <col min="4359" max="4359" width="27.75" style="64" customWidth="1"/>
    <col min="4360" max="4360" width="12.625" style="64" customWidth="1"/>
    <col min="4361" max="4361" width="10.125" style="64" customWidth="1"/>
    <col min="4362" max="4362" width="9.25" style="64" customWidth="1"/>
    <col min="4363" max="4363" width="10" style="64" customWidth="1"/>
    <col min="4364" max="4364" width="9.25" style="64" customWidth="1"/>
    <col min="4365" max="4366" width="9" style="64" customWidth="1"/>
    <col min="4367" max="4367" width="8.625" style="64" customWidth="1"/>
    <col min="4368" max="4612" width="9" style="64"/>
    <col min="4613" max="4613" width="14.875" style="64" customWidth="1"/>
    <col min="4614" max="4614" width="11" style="64" customWidth="1"/>
    <col min="4615" max="4615" width="27.75" style="64" customWidth="1"/>
    <col min="4616" max="4616" width="12.625" style="64" customWidth="1"/>
    <col min="4617" max="4617" width="10.125" style="64" customWidth="1"/>
    <col min="4618" max="4618" width="9.25" style="64" customWidth="1"/>
    <col min="4619" max="4619" width="10" style="64" customWidth="1"/>
    <col min="4620" max="4620" width="9.25" style="64" customWidth="1"/>
    <col min="4621" max="4622" width="9" style="64" customWidth="1"/>
    <col min="4623" max="4623" width="8.625" style="64" customWidth="1"/>
    <col min="4624" max="4868" width="9" style="64"/>
    <col min="4869" max="4869" width="14.875" style="64" customWidth="1"/>
    <col min="4870" max="4870" width="11" style="64" customWidth="1"/>
    <col min="4871" max="4871" width="27.75" style="64" customWidth="1"/>
    <col min="4872" max="4872" width="12.625" style="64" customWidth="1"/>
    <col min="4873" max="4873" width="10.125" style="64" customWidth="1"/>
    <col min="4874" max="4874" width="9.25" style="64" customWidth="1"/>
    <col min="4875" max="4875" width="10" style="64" customWidth="1"/>
    <col min="4876" max="4876" width="9.25" style="64" customWidth="1"/>
    <col min="4877" max="4878" width="9" style="64" customWidth="1"/>
    <col min="4879" max="4879" width="8.625" style="64" customWidth="1"/>
    <col min="4880" max="5124" width="9" style="64"/>
    <col min="5125" max="5125" width="14.875" style="64" customWidth="1"/>
    <col min="5126" max="5126" width="11" style="64" customWidth="1"/>
    <col min="5127" max="5127" width="27.75" style="64" customWidth="1"/>
    <col min="5128" max="5128" width="12.625" style="64" customWidth="1"/>
    <col min="5129" max="5129" width="10.125" style="64" customWidth="1"/>
    <col min="5130" max="5130" width="9.25" style="64" customWidth="1"/>
    <col min="5131" max="5131" width="10" style="64" customWidth="1"/>
    <col min="5132" max="5132" width="9.25" style="64" customWidth="1"/>
    <col min="5133" max="5134" width="9" style="64" customWidth="1"/>
    <col min="5135" max="5135" width="8.625" style="64" customWidth="1"/>
    <col min="5136" max="5380" width="9" style="64"/>
    <col min="5381" max="5381" width="14.875" style="64" customWidth="1"/>
    <col min="5382" max="5382" width="11" style="64" customWidth="1"/>
    <col min="5383" max="5383" width="27.75" style="64" customWidth="1"/>
    <col min="5384" max="5384" width="12.625" style="64" customWidth="1"/>
    <col min="5385" max="5385" width="10.125" style="64" customWidth="1"/>
    <col min="5386" max="5386" width="9.25" style="64" customWidth="1"/>
    <col min="5387" max="5387" width="10" style="64" customWidth="1"/>
    <col min="5388" max="5388" width="9.25" style="64" customWidth="1"/>
    <col min="5389" max="5390" width="9" style="64" customWidth="1"/>
    <col min="5391" max="5391" width="8.625" style="64" customWidth="1"/>
    <col min="5392" max="5636" width="9" style="64"/>
    <col min="5637" max="5637" width="14.875" style="64" customWidth="1"/>
    <col min="5638" max="5638" width="11" style="64" customWidth="1"/>
    <col min="5639" max="5639" width="27.75" style="64" customWidth="1"/>
    <col min="5640" max="5640" width="12.625" style="64" customWidth="1"/>
    <col min="5641" max="5641" width="10.125" style="64" customWidth="1"/>
    <col min="5642" max="5642" width="9.25" style="64" customWidth="1"/>
    <col min="5643" max="5643" width="10" style="64" customWidth="1"/>
    <col min="5644" max="5644" width="9.25" style="64" customWidth="1"/>
    <col min="5645" max="5646" width="9" style="64" customWidth="1"/>
    <col min="5647" max="5647" width="8.625" style="64" customWidth="1"/>
    <col min="5648" max="5892" width="9" style="64"/>
    <col min="5893" max="5893" width="14.875" style="64" customWidth="1"/>
    <col min="5894" max="5894" width="11" style="64" customWidth="1"/>
    <col min="5895" max="5895" width="27.75" style="64" customWidth="1"/>
    <col min="5896" max="5896" width="12.625" style="64" customWidth="1"/>
    <col min="5897" max="5897" width="10.125" style="64" customWidth="1"/>
    <col min="5898" max="5898" width="9.25" style="64" customWidth="1"/>
    <col min="5899" max="5899" width="10" style="64" customWidth="1"/>
    <col min="5900" max="5900" width="9.25" style="64" customWidth="1"/>
    <col min="5901" max="5902" width="9" style="64" customWidth="1"/>
    <col min="5903" max="5903" width="8.625" style="64" customWidth="1"/>
    <col min="5904" max="6148" width="9" style="64"/>
    <col min="6149" max="6149" width="14.875" style="64" customWidth="1"/>
    <col min="6150" max="6150" width="11" style="64" customWidth="1"/>
    <col min="6151" max="6151" width="27.75" style="64" customWidth="1"/>
    <col min="6152" max="6152" width="12.625" style="64" customWidth="1"/>
    <col min="6153" max="6153" width="10.125" style="64" customWidth="1"/>
    <col min="6154" max="6154" width="9.25" style="64" customWidth="1"/>
    <col min="6155" max="6155" width="10" style="64" customWidth="1"/>
    <col min="6156" max="6156" width="9.25" style="64" customWidth="1"/>
    <col min="6157" max="6158" width="9" style="64" customWidth="1"/>
    <col min="6159" max="6159" width="8.625" style="64" customWidth="1"/>
    <col min="6160" max="6404" width="9" style="64"/>
    <col min="6405" max="6405" width="14.875" style="64" customWidth="1"/>
    <col min="6406" max="6406" width="11" style="64" customWidth="1"/>
    <col min="6407" max="6407" width="27.75" style="64" customWidth="1"/>
    <col min="6408" max="6408" width="12.625" style="64" customWidth="1"/>
    <col min="6409" max="6409" width="10.125" style="64" customWidth="1"/>
    <col min="6410" max="6410" width="9.25" style="64" customWidth="1"/>
    <col min="6411" max="6411" width="10" style="64" customWidth="1"/>
    <col min="6412" max="6412" width="9.25" style="64" customWidth="1"/>
    <col min="6413" max="6414" width="9" style="64" customWidth="1"/>
    <col min="6415" max="6415" width="8.625" style="64" customWidth="1"/>
    <col min="6416" max="6660" width="9" style="64"/>
    <col min="6661" max="6661" width="14.875" style="64" customWidth="1"/>
    <col min="6662" max="6662" width="11" style="64" customWidth="1"/>
    <col min="6663" max="6663" width="27.75" style="64" customWidth="1"/>
    <col min="6664" max="6664" width="12.625" style="64" customWidth="1"/>
    <col min="6665" max="6665" width="10.125" style="64" customWidth="1"/>
    <col min="6666" max="6666" width="9.25" style="64" customWidth="1"/>
    <col min="6667" max="6667" width="10" style="64" customWidth="1"/>
    <col min="6668" max="6668" width="9.25" style="64" customWidth="1"/>
    <col min="6669" max="6670" width="9" style="64" customWidth="1"/>
    <col min="6671" max="6671" width="8.625" style="64" customWidth="1"/>
    <col min="6672" max="6916" width="9" style="64"/>
    <col min="6917" max="6917" width="14.875" style="64" customWidth="1"/>
    <col min="6918" max="6918" width="11" style="64" customWidth="1"/>
    <col min="6919" max="6919" width="27.75" style="64" customWidth="1"/>
    <col min="6920" max="6920" width="12.625" style="64" customWidth="1"/>
    <col min="6921" max="6921" width="10.125" style="64" customWidth="1"/>
    <col min="6922" max="6922" width="9.25" style="64" customWidth="1"/>
    <col min="6923" max="6923" width="10" style="64" customWidth="1"/>
    <col min="6924" max="6924" width="9.25" style="64" customWidth="1"/>
    <col min="6925" max="6926" width="9" style="64" customWidth="1"/>
    <col min="6927" max="6927" width="8.625" style="64" customWidth="1"/>
    <col min="6928" max="7172" width="9" style="64"/>
    <col min="7173" max="7173" width="14.875" style="64" customWidth="1"/>
    <col min="7174" max="7174" width="11" style="64" customWidth="1"/>
    <col min="7175" max="7175" width="27.75" style="64" customWidth="1"/>
    <col min="7176" max="7176" width="12.625" style="64" customWidth="1"/>
    <col min="7177" max="7177" width="10.125" style="64" customWidth="1"/>
    <col min="7178" max="7178" width="9.25" style="64" customWidth="1"/>
    <col min="7179" max="7179" width="10" style="64" customWidth="1"/>
    <col min="7180" max="7180" width="9.25" style="64" customWidth="1"/>
    <col min="7181" max="7182" width="9" style="64" customWidth="1"/>
    <col min="7183" max="7183" width="8.625" style="64" customWidth="1"/>
    <col min="7184" max="7428" width="9" style="64"/>
    <col min="7429" max="7429" width="14.875" style="64" customWidth="1"/>
    <col min="7430" max="7430" width="11" style="64" customWidth="1"/>
    <col min="7431" max="7431" width="27.75" style="64" customWidth="1"/>
    <col min="7432" max="7432" width="12.625" style="64" customWidth="1"/>
    <col min="7433" max="7433" width="10.125" style="64" customWidth="1"/>
    <col min="7434" max="7434" width="9.25" style="64" customWidth="1"/>
    <col min="7435" max="7435" width="10" style="64" customWidth="1"/>
    <col min="7436" max="7436" width="9.25" style="64" customWidth="1"/>
    <col min="7437" max="7438" width="9" style="64" customWidth="1"/>
    <col min="7439" max="7439" width="8.625" style="64" customWidth="1"/>
    <col min="7440" max="7684" width="9" style="64"/>
    <col min="7685" max="7685" width="14.875" style="64" customWidth="1"/>
    <col min="7686" max="7686" width="11" style="64" customWidth="1"/>
    <col min="7687" max="7687" width="27.75" style="64" customWidth="1"/>
    <col min="7688" max="7688" width="12.625" style="64" customWidth="1"/>
    <col min="7689" max="7689" width="10.125" style="64" customWidth="1"/>
    <col min="7690" max="7690" width="9.25" style="64" customWidth="1"/>
    <col min="7691" max="7691" width="10" style="64" customWidth="1"/>
    <col min="7692" max="7692" width="9.25" style="64" customWidth="1"/>
    <col min="7693" max="7694" width="9" style="64" customWidth="1"/>
    <col min="7695" max="7695" width="8.625" style="64" customWidth="1"/>
    <col min="7696" max="7940" width="9" style="64"/>
    <col min="7941" max="7941" width="14.875" style="64" customWidth="1"/>
    <col min="7942" max="7942" width="11" style="64" customWidth="1"/>
    <col min="7943" max="7943" width="27.75" style="64" customWidth="1"/>
    <col min="7944" max="7944" width="12.625" style="64" customWidth="1"/>
    <col min="7945" max="7945" width="10.125" style="64" customWidth="1"/>
    <col min="7946" max="7946" width="9.25" style="64" customWidth="1"/>
    <col min="7947" max="7947" width="10" style="64" customWidth="1"/>
    <col min="7948" max="7948" width="9.25" style="64" customWidth="1"/>
    <col min="7949" max="7950" width="9" style="64" customWidth="1"/>
    <col min="7951" max="7951" width="8.625" style="64" customWidth="1"/>
    <col min="7952" max="8196" width="9" style="64"/>
    <col min="8197" max="8197" width="14.875" style="64" customWidth="1"/>
    <col min="8198" max="8198" width="11" style="64" customWidth="1"/>
    <col min="8199" max="8199" width="27.75" style="64" customWidth="1"/>
    <col min="8200" max="8200" width="12.625" style="64" customWidth="1"/>
    <col min="8201" max="8201" width="10.125" style="64" customWidth="1"/>
    <col min="8202" max="8202" width="9.25" style="64" customWidth="1"/>
    <col min="8203" max="8203" width="10" style="64" customWidth="1"/>
    <col min="8204" max="8204" width="9.25" style="64" customWidth="1"/>
    <col min="8205" max="8206" width="9" style="64" customWidth="1"/>
    <col min="8207" max="8207" width="8.625" style="64" customWidth="1"/>
    <col min="8208" max="8452" width="9" style="64"/>
    <col min="8453" max="8453" width="14.875" style="64" customWidth="1"/>
    <col min="8454" max="8454" width="11" style="64" customWidth="1"/>
    <col min="8455" max="8455" width="27.75" style="64" customWidth="1"/>
    <col min="8456" max="8456" width="12.625" style="64" customWidth="1"/>
    <col min="8457" max="8457" width="10.125" style="64" customWidth="1"/>
    <col min="8458" max="8458" width="9.25" style="64" customWidth="1"/>
    <col min="8459" max="8459" width="10" style="64" customWidth="1"/>
    <col min="8460" max="8460" width="9.25" style="64" customWidth="1"/>
    <col min="8461" max="8462" width="9" style="64" customWidth="1"/>
    <col min="8463" max="8463" width="8.625" style="64" customWidth="1"/>
    <col min="8464" max="8708" width="9" style="64"/>
    <col min="8709" max="8709" width="14.875" style="64" customWidth="1"/>
    <col min="8710" max="8710" width="11" style="64" customWidth="1"/>
    <col min="8711" max="8711" width="27.75" style="64" customWidth="1"/>
    <col min="8712" max="8712" width="12.625" style="64" customWidth="1"/>
    <col min="8713" max="8713" width="10.125" style="64" customWidth="1"/>
    <col min="8714" max="8714" width="9.25" style="64" customWidth="1"/>
    <col min="8715" max="8715" width="10" style="64" customWidth="1"/>
    <col min="8716" max="8716" width="9.25" style="64" customWidth="1"/>
    <col min="8717" max="8718" width="9" style="64" customWidth="1"/>
    <col min="8719" max="8719" width="8.625" style="64" customWidth="1"/>
    <col min="8720" max="8964" width="9" style="64"/>
    <col min="8965" max="8965" width="14.875" style="64" customWidth="1"/>
    <col min="8966" max="8966" width="11" style="64" customWidth="1"/>
    <col min="8967" max="8967" width="27.75" style="64" customWidth="1"/>
    <col min="8968" max="8968" width="12.625" style="64" customWidth="1"/>
    <col min="8969" max="8969" width="10.125" style="64" customWidth="1"/>
    <col min="8970" max="8970" width="9.25" style="64" customWidth="1"/>
    <col min="8971" max="8971" width="10" style="64" customWidth="1"/>
    <col min="8972" max="8972" width="9.25" style="64" customWidth="1"/>
    <col min="8973" max="8974" width="9" style="64" customWidth="1"/>
    <col min="8975" max="8975" width="8.625" style="64" customWidth="1"/>
    <col min="8976" max="9220" width="9" style="64"/>
    <col min="9221" max="9221" width="14.875" style="64" customWidth="1"/>
    <col min="9222" max="9222" width="11" style="64" customWidth="1"/>
    <col min="9223" max="9223" width="27.75" style="64" customWidth="1"/>
    <col min="9224" max="9224" width="12.625" style="64" customWidth="1"/>
    <col min="9225" max="9225" width="10.125" style="64" customWidth="1"/>
    <col min="9226" max="9226" width="9.25" style="64" customWidth="1"/>
    <col min="9227" max="9227" width="10" style="64" customWidth="1"/>
    <col min="9228" max="9228" width="9.25" style="64" customWidth="1"/>
    <col min="9229" max="9230" width="9" style="64" customWidth="1"/>
    <col min="9231" max="9231" width="8.625" style="64" customWidth="1"/>
    <col min="9232" max="9476" width="9" style="64"/>
    <col min="9477" max="9477" width="14.875" style="64" customWidth="1"/>
    <col min="9478" max="9478" width="11" style="64" customWidth="1"/>
    <col min="9479" max="9479" width="27.75" style="64" customWidth="1"/>
    <col min="9480" max="9480" width="12.625" style="64" customWidth="1"/>
    <col min="9481" max="9481" width="10.125" style="64" customWidth="1"/>
    <col min="9482" max="9482" width="9.25" style="64" customWidth="1"/>
    <col min="9483" max="9483" width="10" style="64" customWidth="1"/>
    <col min="9484" max="9484" width="9.25" style="64" customWidth="1"/>
    <col min="9485" max="9486" width="9" style="64" customWidth="1"/>
    <col min="9487" max="9487" width="8.625" style="64" customWidth="1"/>
    <col min="9488" max="9732" width="9" style="64"/>
    <col min="9733" max="9733" width="14.875" style="64" customWidth="1"/>
    <col min="9734" max="9734" width="11" style="64" customWidth="1"/>
    <col min="9735" max="9735" width="27.75" style="64" customWidth="1"/>
    <col min="9736" max="9736" width="12.625" style="64" customWidth="1"/>
    <col min="9737" max="9737" width="10.125" style="64" customWidth="1"/>
    <col min="9738" max="9738" width="9.25" style="64" customWidth="1"/>
    <col min="9739" max="9739" width="10" style="64" customWidth="1"/>
    <col min="9740" max="9740" width="9.25" style="64" customWidth="1"/>
    <col min="9741" max="9742" width="9" style="64" customWidth="1"/>
    <col min="9743" max="9743" width="8.625" style="64" customWidth="1"/>
    <col min="9744" max="9988" width="9" style="64"/>
    <col min="9989" max="9989" width="14.875" style="64" customWidth="1"/>
    <col min="9990" max="9990" width="11" style="64" customWidth="1"/>
    <col min="9991" max="9991" width="27.75" style="64" customWidth="1"/>
    <col min="9992" max="9992" width="12.625" style="64" customWidth="1"/>
    <col min="9993" max="9993" width="10.125" style="64" customWidth="1"/>
    <col min="9994" max="9994" width="9.25" style="64" customWidth="1"/>
    <col min="9995" max="9995" width="10" style="64" customWidth="1"/>
    <col min="9996" max="9996" width="9.25" style="64" customWidth="1"/>
    <col min="9997" max="9998" width="9" style="64" customWidth="1"/>
    <col min="9999" max="9999" width="8.625" style="64" customWidth="1"/>
    <col min="10000" max="10244" width="9" style="64"/>
    <col min="10245" max="10245" width="14.875" style="64" customWidth="1"/>
    <col min="10246" max="10246" width="11" style="64" customWidth="1"/>
    <col min="10247" max="10247" width="27.75" style="64" customWidth="1"/>
    <col min="10248" max="10248" width="12.625" style="64" customWidth="1"/>
    <col min="10249" max="10249" width="10.125" style="64" customWidth="1"/>
    <col min="10250" max="10250" width="9.25" style="64" customWidth="1"/>
    <col min="10251" max="10251" width="10" style="64" customWidth="1"/>
    <col min="10252" max="10252" width="9.25" style="64" customWidth="1"/>
    <col min="10253" max="10254" width="9" style="64" customWidth="1"/>
    <col min="10255" max="10255" width="8.625" style="64" customWidth="1"/>
    <col min="10256" max="10500" width="9" style="64"/>
    <col min="10501" max="10501" width="14.875" style="64" customWidth="1"/>
    <col min="10502" max="10502" width="11" style="64" customWidth="1"/>
    <col min="10503" max="10503" width="27.75" style="64" customWidth="1"/>
    <col min="10504" max="10504" width="12.625" style="64" customWidth="1"/>
    <col min="10505" max="10505" width="10.125" style="64" customWidth="1"/>
    <col min="10506" max="10506" width="9.25" style="64" customWidth="1"/>
    <col min="10507" max="10507" width="10" style="64" customWidth="1"/>
    <col min="10508" max="10508" width="9.25" style="64" customWidth="1"/>
    <col min="10509" max="10510" width="9" style="64" customWidth="1"/>
    <col min="10511" max="10511" width="8.625" style="64" customWidth="1"/>
    <col min="10512" max="10756" width="9" style="64"/>
    <col min="10757" max="10757" width="14.875" style="64" customWidth="1"/>
    <col min="10758" max="10758" width="11" style="64" customWidth="1"/>
    <col min="10759" max="10759" width="27.75" style="64" customWidth="1"/>
    <col min="10760" max="10760" width="12.625" style="64" customWidth="1"/>
    <col min="10761" max="10761" width="10.125" style="64" customWidth="1"/>
    <col min="10762" max="10762" width="9.25" style="64" customWidth="1"/>
    <col min="10763" max="10763" width="10" style="64" customWidth="1"/>
    <col min="10764" max="10764" width="9.25" style="64" customWidth="1"/>
    <col min="10765" max="10766" width="9" style="64" customWidth="1"/>
    <col min="10767" max="10767" width="8.625" style="64" customWidth="1"/>
    <col min="10768" max="11012" width="9" style="64"/>
    <col min="11013" max="11013" width="14.875" style="64" customWidth="1"/>
    <col min="11014" max="11014" width="11" style="64" customWidth="1"/>
    <col min="11015" max="11015" width="27.75" style="64" customWidth="1"/>
    <col min="11016" max="11016" width="12.625" style="64" customWidth="1"/>
    <col min="11017" max="11017" width="10.125" style="64" customWidth="1"/>
    <col min="11018" max="11018" width="9.25" style="64" customWidth="1"/>
    <col min="11019" max="11019" width="10" style="64" customWidth="1"/>
    <col min="11020" max="11020" width="9.25" style="64" customWidth="1"/>
    <col min="11021" max="11022" width="9" style="64" customWidth="1"/>
    <col min="11023" max="11023" width="8.625" style="64" customWidth="1"/>
    <col min="11024" max="11268" width="9" style="64"/>
    <col min="11269" max="11269" width="14.875" style="64" customWidth="1"/>
    <col min="11270" max="11270" width="11" style="64" customWidth="1"/>
    <col min="11271" max="11271" width="27.75" style="64" customWidth="1"/>
    <col min="11272" max="11272" width="12.625" style="64" customWidth="1"/>
    <col min="11273" max="11273" width="10.125" style="64" customWidth="1"/>
    <col min="11274" max="11274" width="9.25" style="64" customWidth="1"/>
    <col min="11275" max="11275" width="10" style="64" customWidth="1"/>
    <col min="11276" max="11276" width="9.25" style="64" customWidth="1"/>
    <col min="11277" max="11278" width="9" style="64" customWidth="1"/>
    <col min="11279" max="11279" width="8.625" style="64" customWidth="1"/>
    <col min="11280" max="11524" width="9" style="64"/>
    <col min="11525" max="11525" width="14.875" style="64" customWidth="1"/>
    <col min="11526" max="11526" width="11" style="64" customWidth="1"/>
    <col min="11527" max="11527" width="27.75" style="64" customWidth="1"/>
    <col min="11528" max="11528" width="12.625" style="64" customWidth="1"/>
    <col min="11529" max="11529" width="10.125" style="64" customWidth="1"/>
    <col min="11530" max="11530" width="9.25" style="64" customWidth="1"/>
    <col min="11531" max="11531" width="10" style="64" customWidth="1"/>
    <col min="11532" max="11532" width="9.25" style="64" customWidth="1"/>
    <col min="11533" max="11534" width="9" style="64" customWidth="1"/>
    <col min="11535" max="11535" width="8.625" style="64" customWidth="1"/>
    <col min="11536" max="11780" width="9" style="64"/>
    <col min="11781" max="11781" width="14.875" style="64" customWidth="1"/>
    <col min="11782" max="11782" width="11" style="64" customWidth="1"/>
    <col min="11783" max="11783" width="27.75" style="64" customWidth="1"/>
    <col min="11784" max="11784" width="12.625" style="64" customWidth="1"/>
    <col min="11785" max="11785" width="10.125" style="64" customWidth="1"/>
    <col min="11786" max="11786" width="9.25" style="64" customWidth="1"/>
    <col min="11787" max="11787" width="10" style="64" customWidth="1"/>
    <col min="11788" max="11788" width="9.25" style="64" customWidth="1"/>
    <col min="11789" max="11790" width="9" style="64" customWidth="1"/>
    <col min="11791" max="11791" width="8.625" style="64" customWidth="1"/>
    <col min="11792" max="12036" width="9" style="64"/>
    <col min="12037" max="12037" width="14.875" style="64" customWidth="1"/>
    <col min="12038" max="12038" width="11" style="64" customWidth="1"/>
    <col min="12039" max="12039" width="27.75" style="64" customWidth="1"/>
    <col min="12040" max="12040" width="12.625" style="64" customWidth="1"/>
    <col min="12041" max="12041" width="10.125" style="64" customWidth="1"/>
    <col min="12042" max="12042" width="9.25" style="64" customWidth="1"/>
    <col min="12043" max="12043" width="10" style="64" customWidth="1"/>
    <col min="12044" max="12044" width="9.25" style="64" customWidth="1"/>
    <col min="12045" max="12046" width="9" style="64" customWidth="1"/>
    <col min="12047" max="12047" width="8.625" style="64" customWidth="1"/>
    <col min="12048" max="12292" width="9" style="64"/>
    <col min="12293" max="12293" width="14.875" style="64" customWidth="1"/>
    <col min="12294" max="12294" width="11" style="64" customWidth="1"/>
    <col min="12295" max="12295" width="27.75" style="64" customWidth="1"/>
    <col min="12296" max="12296" width="12.625" style="64" customWidth="1"/>
    <col min="12297" max="12297" width="10.125" style="64" customWidth="1"/>
    <col min="12298" max="12298" width="9.25" style="64" customWidth="1"/>
    <col min="12299" max="12299" width="10" style="64" customWidth="1"/>
    <col min="12300" max="12300" width="9.25" style="64" customWidth="1"/>
    <col min="12301" max="12302" width="9" style="64" customWidth="1"/>
    <col min="12303" max="12303" width="8.625" style="64" customWidth="1"/>
    <col min="12304" max="12548" width="9" style="64"/>
    <col min="12549" max="12549" width="14.875" style="64" customWidth="1"/>
    <col min="12550" max="12550" width="11" style="64" customWidth="1"/>
    <col min="12551" max="12551" width="27.75" style="64" customWidth="1"/>
    <col min="12552" max="12552" width="12.625" style="64" customWidth="1"/>
    <col min="12553" max="12553" width="10.125" style="64" customWidth="1"/>
    <col min="12554" max="12554" width="9.25" style="64" customWidth="1"/>
    <col min="12555" max="12555" width="10" style="64" customWidth="1"/>
    <col min="12556" max="12556" width="9.25" style="64" customWidth="1"/>
    <col min="12557" max="12558" width="9" style="64" customWidth="1"/>
    <col min="12559" max="12559" width="8.625" style="64" customWidth="1"/>
    <col min="12560" max="12804" width="9" style="64"/>
    <col min="12805" max="12805" width="14.875" style="64" customWidth="1"/>
    <col min="12806" max="12806" width="11" style="64" customWidth="1"/>
    <col min="12807" max="12807" width="27.75" style="64" customWidth="1"/>
    <col min="12808" max="12808" width="12.625" style="64" customWidth="1"/>
    <col min="12809" max="12809" width="10.125" style="64" customWidth="1"/>
    <col min="12810" max="12810" width="9.25" style="64" customWidth="1"/>
    <col min="12811" max="12811" width="10" style="64" customWidth="1"/>
    <col min="12812" max="12812" width="9.25" style="64" customWidth="1"/>
    <col min="12813" max="12814" width="9" style="64" customWidth="1"/>
    <col min="12815" max="12815" width="8.625" style="64" customWidth="1"/>
    <col min="12816" max="13060" width="9" style="64"/>
    <col min="13061" max="13061" width="14.875" style="64" customWidth="1"/>
    <col min="13062" max="13062" width="11" style="64" customWidth="1"/>
    <col min="13063" max="13063" width="27.75" style="64" customWidth="1"/>
    <col min="13064" max="13064" width="12.625" style="64" customWidth="1"/>
    <col min="13065" max="13065" width="10.125" style="64" customWidth="1"/>
    <col min="13066" max="13066" width="9.25" style="64" customWidth="1"/>
    <col min="13067" max="13067" width="10" style="64" customWidth="1"/>
    <col min="13068" max="13068" width="9.25" style="64" customWidth="1"/>
    <col min="13069" max="13070" width="9" style="64" customWidth="1"/>
    <col min="13071" max="13071" width="8.625" style="64" customWidth="1"/>
    <col min="13072" max="13316" width="9" style="64"/>
    <col min="13317" max="13317" width="14.875" style="64" customWidth="1"/>
    <col min="13318" max="13318" width="11" style="64" customWidth="1"/>
    <col min="13319" max="13319" width="27.75" style="64" customWidth="1"/>
    <col min="13320" max="13320" width="12.625" style="64" customWidth="1"/>
    <col min="13321" max="13321" width="10.125" style="64" customWidth="1"/>
    <col min="13322" max="13322" width="9.25" style="64" customWidth="1"/>
    <col min="13323" max="13323" width="10" style="64" customWidth="1"/>
    <col min="13324" max="13324" width="9.25" style="64" customWidth="1"/>
    <col min="13325" max="13326" width="9" style="64" customWidth="1"/>
    <col min="13327" max="13327" width="8.625" style="64" customWidth="1"/>
    <col min="13328" max="13572" width="9" style="64"/>
    <col min="13573" max="13573" width="14.875" style="64" customWidth="1"/>
    <col min="13574" max="13574" width="11" style="64" customWidth="1"/>
    <col min="13575" max="13575" width="27.75" style="64" customWidth="1"/>
    <col min="13576" max="13576" width="12.625" style="64" customWidth="1"/>
    <col min="13577" max="13577" width="10.125" style="64" customWidth="1"/>
    <col min="13578" max="13578" width="9.25" style="64" customWidth="1"/>
    <col min="13579" max="13579" width="10" style="64" customWidth="1"/>
    <col min="13580" max="13580" width="9.25" style="64" customWidth="1"/>
    <col min="13581" max="13582" width="9" style="64" customWidth="1"/>
    <col min="13583" max="13583" width="8.625" style="64" customWidth="1"/>
    <col min="13584" max="13828" width="9" style="64"/>
    <col min="13829" max="13829" width="14.875" style="64" customWidth="1"/>
    <col min="13830" max="13830" width="11" style="64" customWidth="1"/>
    <col min="13831" max="13831" width="27.75" style="64" customWidth="1"/>
    <col min="13832" max="13832" width="12.625" style="64" customWidth="1"/>
    <col min="13833" max="13833" width="10.125" style="64" customWidth="1"/>
    <col min="13834" max="13834" width="9.25" style="64" customWidth="1"/>
    <col min="13835" max="13835" width="10" style="64" customWidth="1"/>
    <col min="13836" max="13836" width="9.25" style="64" customWidth="1"/>
    <col min="13837" max="13838" width="9" style="64" customWidth="1"/>
    <col min="13839" max="13839" width="8.625" style="64" customWidth="1"/>
    <col min="13840" max="14084" width="9" style="64"/>
    <col min="14085" max="14085" width="14.875" style="64" customWidth="1"/>
    <col min="14086" max="14086" width="11" style="64" customWidth="1"/>
    <col min="14087" max="14087" width="27.75" style="64" customWidth="1"/>
    <col min="14088" max="14088" width="12.625" style="64" customWidth="1"/>
    <col min="14089" max="14089" width="10.125" style="64" customWidth="1"/>
    <col min="14090" max="14090" width="9.25" style="64" customWidth="1"/>
    <col min="14091" max="14091" width="10" style="64" customWidth="1"/>
    <col min="14092" max="14092" width="9.25" style="64" customWidth="1"/>
    <col min="14093" max="14094" width="9" style="64" customWidth="1"/>
    <col min="14095" max="14095" width="8.625" style="64" customWidth="1"/>
    <col min="14096" max="14340" width="9" style="64"/>
    <col min="14341" max="14341" width="14.875" style="64" customWidth="1"/>
    <col min="14342" max="14342" width="11" style="64" customWidth="1"/>
    <col min="14343" max="14343" width="27.75" style="64" customWidth="1"/>
    <col min="14344" max="14344" width="12.625" style="64" customWidth="1"/>
    <col min="14345" max="14345" width="10.125" style="64" customWidth="1"/>
    <col min="14346" max="14346" width="9.25" style="64" customWidth="1"/>
    <col min="14347" max="14347" width="10" style="64" customWidth="1"/>
    <col min="14348" max="14348" width="9.25" style="64" customWidth="1"/>
    <col min="14349" max="14350" width="9" style="64" customWidth="1"/>
    <col min="14351" max="14351" width="8.625" style="64" customWidth="1"/>
    <col min="14352" max="14596" width="9" style="64"/>
    <col min="14597" max="14597" width="14.875" style="64" customWidth="1"/>
    <col min="14598" max="14598" width="11" style="64" customWidth="1"/>
    <col min="14599" max="14599" width="27.75" style="64" customWidth="1"/>
    <col min="14600" max="14600" width="12.625" style="64" customWidth="1"/>
    <col min="14601" max="14601" width="10.125" style="64" customWidth="1"/>
    <col min="14602" max="14602" width="9.25" style="64" customWidth="1"/>
    <col min="14603" max="14603" width="10" style="64" customWidth="1"/>
    <col min="14604" max="14604" width="9.25" style="64" customWidth="1"/>
    <col min="14605" max="14606" width="9" style="64" customWidth="1"/>
    <col min="14607" max="14607" width="8.625" style="64" customWidth="1"/>
    <col min="14608" max="14852" width="9" style="64"/>
    <col min="14853" max="14853" width="14.875" style="64" customWidth="1"/>
    <col min="14854" max="14854" width="11" style="64" customWidth="1"/>
    <col min="14855" max="14855" width="27.75" style="64" customWidth="1"/>
    <col min="14856" max="14856" width="12.625" style="64" customWidth="1"/>
    <col min="14857" max="14857" width="10.125" style="64" customWidth="1"/>
    <col min="14858" max="14858" width="9.25" style="64" customWidth="1"/>
    <col min="14859" max="14859" width="10" style="64" customWidth="1"/>
    <col min="14860" max="14860" width="9.25" style="64" customWidth="1"/>
    <col min="14861" max="14862" width="9" style="64" customWidth="1"/>
    <col min="14863" max="14863" width="8.625" style="64" customWidth="1"/>
    <col min="14864" max="15108" width="9" style="64"/>
    <col min="15109" max="15109" width="14.875" style="64" customWidth="1"/>
    <col min="15110" max="15110" width="11" style="64" customWidth="1"/>
    <col min="15111" max="15111" width="27.75" style="64" customWidth="1"/>
    <col min="15112" max="15112" width="12.625" style="64" customWidth="1"/>
    <col min="15113" max="15113" width="10.125" style="64" customWidth="1"/>
    <col min="15114" max="15114" width="9.25" style="64" customWidth="1"/>
    <col min="15115" max="15115" width="10" style="64" customWidth="1"/>
    <col min="15116" max="15116" width="9.25" style="64" customWidth="1"/>
    <col min="15117" max="15118" width="9" style="64" customWidth="1"/>
    <col min="15119" max="15119" width="8.625" style="64" customWidth="1"/>
    <col min="15120" max="15364" width="9" style="64"/>
    <col min="15365" max="15365" width="14.875" style="64" customWidth="1"/>
    <col min="15366" max="15366" width="11" style="64" customWidth="1"/>
    <col min="15367" max="15367" width="27.75" style="64" customWidth="1"/>
    <col min="15368" max="15368" width="12.625" style="64" customWidth="1"/>
    <col min="15369" max="15369" width="10.125" style="64" customWidth="1"/>
    <col min="15370" max="15370" width="9.25" style="64" customWidth="1"/>
    <col min="15371" max="15371" width="10" style="64" customWidth="1"/>
    <col min="15372" max="15372" width="9.25" style="64" customWidth="1"/>
    <col min="15373" max="15374" width="9" style="64" customWidth="1"/>
    <col min="15375" max="15375" width="8.625" style="64" customWidth="1"/>
    <col min="15376" max="15620" width="9" style="64"/>
    <col min="15621" max="15621" width="14.875" style="64" customWidth="1"/>
    <col min="15622" max="15622" width="11" style="64" customWidth="1"/>
    <col min="15623" max="15623" width="27.75" style="64" customWidth="1"/>
    <col min="15624" max="15624" width="12.625" style="64" customWidth="1"/>
    <col min="15625" max="15625" width="10.125" style="64" customWidth="1"/>
    <col min="15626" max="15626" width="9.25" style="64" customWidth="1"/>
    <col min="15627" max="15627" width="10" style="64" customWidth="1"/>
    <col min="15628" max="15628" width="9.25" style="64" customWidth="1"/>
    <col min="15629" max="15630" width="9" style="64" customWidth="1"/>
    <col min="15631" max="15631" width="8.625" style="64" customWidth="1"/>
    <col min="15632" max="15876" width="9" style="64"/>
    <col min="15877" max="15877" width="14.875" style="64" customWidth="1"/>
    <col min="15878" max="15878" width="11" style="64" customWidth="1"/>
    <col min="15879" max="15879" width="27.75" style="64" customWidth="1"/>
    <col min="15880" max="15880" width="12.625" style="64" customWidth="1"/>
    <col min="15881" max="15881" width="10.125" style="64" customWidth="1"/>
    <col min="15882" max="15882" width="9.25" style="64" customWidth="1"/>
    <col min="15883" max="15883" width="10" style="64" customWidth="1"/>
    <col min="15884" max="15884" width="9.25" style="64" customWidth="1"/>
    <col min="15885" max="15886" width="9" style="64" customWidth="1"/>
    <col min="15887" max="15887" width="8.625" style="64" customWidth="1"/>
    <col min="15888" max="16132" width="9" style="64"/>
    <col min="16133" max="16133" width="14.875" style="64" customWidth="1"/>
    <col min="16134" max="16134" width="11" style="64" customWidth="1"/>
    <col min="16135" max="16135" width="27.75" style="64" customWidth="1"/>
    <col min="16136" max="16136" width="12.625" style="64" customWidth="1"/>
    <col min="16137" max="16137" width="10.125" style="64" customWidth="1"/>
    <col min="16138" max="16138" width="9.25" style="64" customWidth="1"/>
    <col min="16139" max="16139" width="10" style="64" customWidth="1"/>
    <col min="16140" max="16140" width="9.25" style="64" customWidth="1"/>
    <col min="16141" max="16142" width="9" style="64" customWidth="1"/>
    <col min="16143" max="16143" width="8.625" style="64" customWidth="1"/>
    <col min="16144" max="16384" width="9" style="64"/>
  </cols>
  <sheetData>
    <row r="5" spans="4:17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4:17"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4:17" ht="15" thickBot="1"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4:17" ht="12.75" customHeight="1">
      <c r="D8" s="66"/>
      <c r="E8" s="142" t="s">
        <v>92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66"/>
    </row>
    <row r="9" spans="4:17" ht="12.75" customHeight="1">
      <c r="D9" s="66"/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  <c r="Q9" s="66"/>
    </row>
    <row r="10" spans="4:17" ht="12.75" customHeight="1">
      <c r="D10" s="66"/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7"/>
      <c r="Q10" s="66"/>
    </row>
    <row r="11" spans="4:17" ht="12.75" customHeight="1">
      <c r="D11" s="66"/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  <c r="Q11" s="66"/>
    </row>
    <row r="12" spans="4:17" ht="12.75" customHeight="1">
      <c r="D12" s="66"/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66"/>
    </row>
    <row r="13" spans="4:17" ht="12.75" customHeight="1">
      <c r="D13" s="66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7"/>
      <c r="Q13" s="66"/>
    </row>
    <row r="14" spans="4:17" ht="13.5" customHeight="1" thickBot="1">
      <c r="D14" s="66"/>
      <c r="E14" s="148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50"/>
      <c r="Q14" s="66"/>
    </row>
    <row r="15" spans="4:17" ht="16.5" thickBot="1">
      <c r="D15" s="66"/>
      <c r="E15" s="151" t="s">
        <v>93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3"/>
      <c r="Q15" s="66"/>
    </row>
    <row r="16" spans="4:17" ht="12.75" customHeight="1">
      <c r="D16" s="66"/>
      <c r="E16" s="67"/>
      <c r="F16" s="154" t="s">
        <v>3</v>
      </c>
      <c r="G16" s="154"/>
      <c r="H16" s="154"/>
      <c r="I16" s="154"/>
      <c r="J16" s="154"/>
      <c r="K16" s="154"/>
      <c r="L16" s="154"/>
      <c r="M16" s="154"/>
      <c r="N16" s="154"/>
      <c r="O16" s="68"/>
      <c r="P16" s="69"/>
      <c r="Q16" s="66"/>
    </row>
    <row r="17" spans="4:17" ht="14.25">
      <c r="D17" s="66"/>
      <c r="E17" s="67"/>
      <c r="F17" s="155"/>
      <c r="G17" s="155"/>
      <c r="H17" s="155"/>
      <c r="I17" s="155"/>
      <c r="J17" s="155"/>
      <c r="K17" s="155"/>
      <c r="L17" s="155"/>
      <c r="M17" s="155"/>
      <c r="N17" s="155"/>
      <c r="O17" s="70"/>
      <c r="P17" s="69"/>
      <c r="Q17" s="66"/>
    </row>
    <row r="18" spans="4:17" ht="14.25">
      <c r="D18" s="66"/>
      <c r="E18" s="67"/>
      <c r="F18" s="71"/>
      <c r="G18" s="135"/>
      <c r="H18" s="135"/>
      <c r="I18" s="135"/>
      <c r="J18" s="135"/>
      <c r="K18" s="135"/>
      <c r="L18" s="135"/>
      <c r="M18" s="135"/>
      <c r="N18" s="135"/>
      <c r="O18" s="72"/>
      <c r="P18" s="69"/>
      <c r="Q18" s="66"/>
    </row>
    <row r="19" spans="4:17" ht="14.25">
      <c r="D19" s="66"/>
      <c r="E19" s="67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69"/>
      <c r="Q19" s="66"/>
    </row>
    <row r="20" spans="4:17" ht="14.25">
      <c r="D20" s="66"/>
      <c r="E20" s="67"/>
      <c r="F20" s="72"/>
      <c r="G20" s="73" t="s">
        <v>94</v>
      </c>
      <c r="H20" s="135"/>
      <c r="I20" s="135"/>
      <c r="J20" s="135"/>
      <c r="K20" s="135"/>
      <c r="L20" s="135"/>
      <c r="M20" s="135"/>
      <c r="N20" s="135"/>
      <c r="O20" s="135"/>
      <c r="P20" s="69"/>
      <c r="Q20" s="66"/>
    </row>
    <row r="21" spans="4:17" ht="15" thickBot="1">
      <c r="D21" s="66"/>
      <c r="E21" s="67"/>
      <c r="F21" s="74"/>
      <c r="G21" s="74"/>
      <c r="H21" s="74"/>
      <c r="I21" s="74"/>
      <c r="J21" s="74"/>
      <c r="K21" s="74"/>
      <c r="L21" s="75" t="s">
        <v>95</v>
      </c>
      <c r="M21" s="75" t="s">
        <v>81</v>
      </c>
      <c r="N21" s="75" t="s">
        <v>96</v>
      </c>
      <c r="O21" s="74"/>
      <c r="P21" s="69"/>
      <c r="Q21" s="66"/>
    </row>
    <row r="22" spans="4:17" ht="15" thickBot="1">
      <c r="D22" s="66"/>
      <c r="E22" s="67"/>
      <c r="F22" s="76" t="s">
        <v>82</v>
      </c>
      <c r="G22" s="77" t="s">
        <v>83</v>
      </c>
      <c r="H22" s="78"/>
      <c r="I22" s="79">
        <v>5.96</v>
      </c>
      <c r="J22" s="80" t="s">
        <v>65</v>
      </c>
      <c r="K22" s="81"/>
      <c r="L22" s="82">
        <v>3.4299999999999997E-2</v>
      </c>
      <c r="M22" s="82">
        <v>4.9299999999999997E-2</v>
      </c>
      <c r="N22" s="82">
        <v>6.7100000000000007E-2</v>
      </c>
      <c r="O22" s="74"/>
      <c r="P22" s="69"/>
      <c r="Q22" s="66"/>
    </row>
    <row r="23" spans="4:17" ht="15" thickBot="1">
      <c r="D23" s="66"/>
      <c r="E23" s="67"/>
      <c r="F23" s="72"/>
      <c r="G23" s="141"/>
      <c r="H23" s="141"/>
      <c r="I23" s="72"/>
      <c r="J23" s="135"/>
      <c r="K23" s="135"/>
      <c r="L23" s="135"/>
      <c r="M23" s="135"/>
      <c r="N23" s="135"/>
      <c r="O23" s="135"/>
      <c r="P23" s="69"/>
      <c r="Q23" s="66"/>
    </row>
    <row r="24" spans="4:17" ht="15" thickBot="1">
      <c r="D24" s="66"/>
      <c r="E24" s="67"/>
      <c r="F24" s="76" t="s">
        <v>86</v>
      </c>
      <c r="G24" s="77" t="s">
        <v>87</v>
      </c>
      <c r="H24" s="78"/>
      <c r="I24" s="79">
        <v>1.03</v>
      </c>
      <c r="J24" s="80" t="s">
        <v>65</v>
      </c>
      <c r="K24" s="81"/>
      <c r="L24" s="82">
        <v>9.4000000000000004E-3</v>
      </c>
      <c r="M24" s="82">
        <v>9.9000000000000008E-3</v>
      </c>
      <c r="N24" s="82">
        <v>1.17E-2</v>
      </c>
      <c r="O24" s="74"/>
      <c r="P24" s="69"/>
      <c r="Q24" s="66"/>
    </row>
    <row r="25" spans="4:17" ht="15" thickBot="1">
      <c r="D25" s="66"/>
      <c r="E25" s="67"/>
      <c r="F25" s="72"/>
      <c r="G25" s="141"/>
      <c r="H25" s="141"/>
      <c r="I25" s="72"/>
      <c r="J25" s="135"/>
      <c r="K25" s="135"/>
      <c r="L25" s="135"/>
      <c r="M25" s="135"/>
      <c r="N25" s="135"/>
      <c r="O25" s="135"/>
      <c r="P25" s="69"/>
      <c r="Q25" s="66"/>
    </row>
    <row r="26" spans="4:17" ht="15" thickBot="1">
      <c r="D26" s="66"/>
      <c r="E26" s="67"/>
      <c r="F26" s="76" t="s">
        <v>97</v>
      </c>
      <c r="G26" s="77" t="s">
        <v>98</v>
      </c>
      <c r="H26" s="78"/>
      <c r="I26" s="79">
        <v>0.6</v>
      </c>
      <c r="J26" s="80" t="s">
        <v>65</v>
      </c>
      <c r="K26" s="81"/>
      <c r="L26" s="82">
        <v>2.8E-3</v>
      </c>
      <c r="M26" s="82">
        <v>4.8999999999999998E-3</v>
      </c>
      <c r="N26" s="82">
        <v>7.4999999999999997E-3</v>
      </c>
      <c r="O26" s="74"/>
      <c r="P26" s="69"/>
      <c r="Q26" s="66"/>
    </row>
    <row r="27" spans="4:17" ht="15" thickBot="1">
      <c r="D27" s="66"/>
      <c r="E27" s="67"/>
      <c r="F27" s="72"/>
      <c r="G27" s="141"/>
      <c r="H27" s="141"/>
      <c r="I27" s="72"/>
      <c r="J27" s="135"/>
      <c r="K27" s="135"/>
      <c r="L27" s="135"/>
      <c r="M27" s="135"/>
      <c r="N27" s="135"/>
      <c r="O27" s="135"/>
      <c r="P27" s="69"/>
      <c r="Q27" s="66"/>
    </row>
    <row r="28" spans="4:17" ht="15" thickBot="1">
      <c r="D28" s="66"/>
      <c r="E28" s="67"/>
      <c r="F28" s="76" t="s">
        <v>84</v>
      </c>
      <c r="G28" s="77" t="s">
        <v>85</v>
      </c>
      <c r="H28" s="78"/>
      <c r="I28" s="79">
        <v>1.74</v>
      </c>
      <c r="J28" s="80" t="s">
        <v>65</v>
      </c>
      <c r="K28" s="81"/>
      <c r="L28" s="82">
        <v>0.01</v>
      </c>
      <c r="M28" s="82">
        <v>1.3899999999999999E-2</v>
      </c>
      <c r="N28" s="82">
        <v>1.7399999999999999E-2</v>
      </c>
      <c r="O28" s="74"/>
      <c r="P28" s="69"/>
      <c r="Q28" s="66"/>
    </row>
    <row r="29" spans="4:17" ht="15" thickBot="1">
      <c r="D29" s="66"/>
      <c r="E29" s="67"/>
      <c r="F29" s="72"/>
      <c r="G29" s="141"/>
      <c r="H29" s="141"/>
      <c r="I29" s="72"/>
      <c r="J29" s="135"/>
      <c r="K29" s="135"/>
      <c r="L29" s="135"/>
      <c r="M29" s="135"/>
      <c r="N29" s="135"/>
      <c r="O29" s="135"/>
      <c r="P29" s="69"/>
      <c r="Q29" s="66"/>
    </row>
    <row r="30" spans="4:17" ht="14.25">
      <c r="D30" s="66"/>
      <c r="E30" s="67"/>
      <c r="F30" s="72"/>
      <c r="G30" s="83" t="s">
        <v>99</v>
      </c>
      <c r="H30" s="84"/>
      <c r="I30" s="85">
        <v>2</v>
      </c>
      <c r="J30" s="86" t="s">
        <v>65</v>
      </c>
      <c r="K30" s="138"/>
      <c r="L30" s="135"/>
      <c r="M30" s="135"/>
      <c r="N30" s="135"/>
      <c r="O30" s="135"/>
      <c r="P30" s="69"/>
      <c r="Q30" s="66"/>
    </row>
    <row r="31" spans="4:17" ht="14.25">
      <c r="D31" s="66"/>
      <c r="E31" s="67"/>
      <c r="F31" s="76" t="s">
        <v>100</v>
      </c>
      <c r="G31" s="87" t="s">
        <v>101</v>
      </c>
      <c r="H31" s="72"/>
      <c r="I31" s="88">
        <v>0.65</v>
      </c>
      <c r="J31" s="69" t="s">
        <v>65</v>
      </c>
      <c r="K31" s="138"/>
      <c r="L31" s="135"/>
      <c r="M31" s="135"/>
      <c r="N31" s="135"/>
      <c r="O31" s="135"/>
      <c r="P31" s="69"/>
      <c r="Q31" s="66"/>
    </row>
    <row r="32" spans="4:17" ht="14.25">
      <c r="D32" s="66"/>
      <c r="E32" s="67"/>
      <c r="F32" s="72"/>
      <c r="G32" s="87" t="s">
        <v>102</v>
      </c>
      <c r="H32" s="72"/>
      <c r="I32" s="88">
        <v>3</v>
      </c>
      <c r="J32" s="69" t="s">
        <v>65</v>
      </c>
      <c r="K32" s="138"/>
      <c r="L32" s="135"/>
      <c r="M32" s="135"/>
      <c r="N32" s="135"/>
      <c r="O32" s="135"/>
      <c r="P32" s="69"/>
      <c r="Q32" s="66"/>
    </row>
    <row r="33" spans="4:17" ht="15" thickBot="1">
      <c r="D33" s="66"/>
      <c r="E33" s="67"/>
      <c r="F33" s="72"/>
      <c r="G33" s="87" t="s">
        <v>103</v>
      </c>
      <c r="H33" s="72"/>
      <c r="I33" s="88">
        <v>0</v>
      </c>
      <c r="J33" s="69" t="s">
        <v>65</v>
      </c>
      <c r="K33" s="138"/>
      <c r="L33" s="135"/>
      <c r="M33" s="135"/>
      <c r="N33" s="135"/>
      <c r="O33" s="135"/>
      <c r="P33" s="69"/>
      <c r="Q33" s="66"/>
    </row>
    <row r="34" spans="4:17" ht="15" thickBot="1">
      <c r="D34" s="66"/>
      <c r="E34" s="67"/>
      <c r="F34" s="72"/>
      <c r="G34" s="89" t="s">
        <v>104</v>
      </c>
      <c r="H34" s="90"/>
      <c r="I34" s="79">
        <f>SUM(I30:I33)</f>
        <v>5.65</v>
      </c>
      <c r="J34" s="80" t="s">
        <v>65</v>
      </c>
      <c r="K34" s="138"/>
      <c r="L34" s="135"/>
      <c r="M34" s="135"/>
      <c r="N34" s="135"/>
      <c r="O34" s="135"/>
      <c r="P34" s="69"/>
      <c r="Q34" s="66"/>
    </row>
    <row r="35" spans="4:17" ht="15" thickBot="1">
      <c r="D35" s="66"/>
      <c r="E35" s="67"/>
      <c r="F35" s="72"/>
      <c r="G35" s="141"/>
      <c r="H35" s="141"/>
      <c r="I35" s="72"/>
      <c r="J35" s="135"/>
      <c r="K35" s="135"/>
      <c r="L35" s="135"/>
      <c r="M35" s="135"/>
      <c r="N35" s="135"/>
      <c r="O35" s="135"/>
      <c r="P35" s="69"/>
      <c r="Q35" s="66"/>
    </row>
    <row r="36" spans="4:17" ht="15" thickBot="1">
      <c r="D36" s="66"/>
      <c r="E36" s="67"/>
      <c r="F36" s="76" t="s">
        <v>88</v>
      </c>
      <c r="G36" s="77" t="s">
        <v>89</v>
      </c>
      <c r="H36" s="78"/>
      <c r="I36" s="79">
        <v>9.3000000000000007</v>
      </c>
      <c r="J36" s="80" t="s">
        <v>65</v>
      </c>
      <c r="K36" s="81"/>
      <c r="L36" s="82">
        <v>6.7400000000000002E-2</v>
      </c>
      <c r="M36" s="82">
        <v>8.0399999999999999E-2</v>
      </c>
      <c r="N36" s="82">
        <v>9.4E-2</v>
      </c>
      <c r="O36" s="74"/>
      <c r="P36" s="69"/>
      <c r="Q36" s="66"/>
    </row>
    <row r="37" spans="4:17" ht="14.25">
      <c r="D37" s="66"/>
      <c r="E37" s="67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69"/>
      <c r="Q37" s="66"/>
    </row>
    <row r="38" spans="4:17" ht="14.25">
      <c r="D38" s="66"/>
      <c r="E38" s="67"/>
      <c r="F38" s="135"/>
      <c r="G38" s="135"/>
      <c r="H38" s="72"/>
      <c r="I38" s="135"/>
      <c r="J38" s="135"/>
      <c r="K38" s="135"/>
      <c r="L38" s="135"/>
      <c r="M38" s="135"/>
      <c r="N38" s="135"/>
      <c r="O38" s="135"/>
      <c r="P38" s="69"/>
      <c r="Q38" s="66"/>
    </row>
    <row r="39" spans="4:17" ht="15" thickBot="1">
      <c r="D39" s="66"/>
      <c r="E39" s="67"/>
      <c r="F39" s="140" t="s">
        <v>105</v>
      </c>
      <c r="G39" s="140"/>
      <c r="H39" s="135"/>
      <c r="I39" s="135"/>
      <c r="J39" s="135"/>
      <c r="K39" s="135"/>
      <c r="L39" s="135"/>
      <c r="M39" s="135"/>
      <c r="N39" s="135"/>
      <c r="O39" s="135"/>
      <c r="P39" s="69"/>
      <c r="Q39" s="66"/>
    </row>
    <row r="40" spans="4:17" ht="14.25">
      <c r="D40" s="66"/>
      <c r="E40" s="67"/>
      <c r="F40" s="91"/>
      <c r="G40" s="68"/>
      <c r="H40" s="68"/>
      <c r="I40" s="68"/>
      <c r="J40" s="68"/>
      <c r="K40" s="68"/>
      <c r="L40" s="68"/>
      <c r="M40" s="86"/>
      <c r="N40" s="138"/>
      <c r="O40" s="135"/>
      <c r="P40" s="69"/>
      <c r="Q40" s="66"/>
    </row>
    <row r="41" spans="4:17" ht="18.75">
      <c r="D41" s="66"/>
      <c r="E41" s="67"/>
      <c r="F41" s="92" t="s">
        <v>106</v>
      </c>
      <c r="G41" s="93" t="s">
        <v>107</v>
      </c>
      <c r="H41" s="94" t="s">
        <v>108</v>
      </c>
      <c r="I41" s="95">
        <v>1</v>
      </c>
      <c r="J41" s="72"/>
      <c r="K41" s="76" t="s">
        <v>109</v>
      </c>
      <c r="L41" s="95">
        <v>100</v>
      </c>
      <c r="M41" s="69"/>
      <c r="N41" s="138"/>
      <c r="O41" s="135"/>
      <c r="P41" s="69"/>
      <c r="Q41" s="66"/>
    </row>
    <row r="42" spans="4:17" ht="14.25">
      <c r="D42" s="66"/>
      <c r="E42" s="67"/>
      <c r="F42" s="67"/>
      <c r="G42" s="95" t="s">
        <v>110</v>
      </c>
      <c r="H42" s="72"/>
      <c r="I42" s="135"/>
      <c r="J42" s="135"/>
      <c r="K42" s="135"/>
      <c r="L42" s="135"/>
      <c r="M42" s="69"/>
      <c r="N42" s="138"/>
      <c r="O42" s="135"/>
      <c r="P42" s="69"/>
      <c r="Q42" s="66"/>
    </row>
    <row r="43" spans="4:17" ht="15" thickBot="1">
      <c r="D43" s="66"/>
      <c r="E43" s="67"/>
      <c r="F43" s="96"/>
      <c r="G43" s="97"/>
      <c r="H43" s="97"/>
      <c r="I43" s="97"/>
      <c r="J43" s="97"/>
      <c r="K43" s="97"/>
      <c r="L43" s="97"/>
      <c r="M43" s="98"/>
      <c r="N43" s="138"/>
      <c r="O43" s="135"/>
      <c r="P43" s="69"/>
      <c r="Q43" s="66"/>
    </row>
    <row r="44" spans="4:17" ht="14.25">
      <c r="D44" s="66"/>
      <c r="E44" s="67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69"/>
      <c r="Q44" s="66"/>
    </row>
    <row r="45" spans="4:17" ht="14.25">
      <c r="D45" s="66"/>
      <c r="E45" s="67"/>
      <c r="F45" s="139" t="s">
        <v>111</v>
      </c>
      <c r="G45" s="139"/>
      <c r="H45" s="135"/>
      <c r="I45" s="135"/>
      <c r="J45" s="135"/>
      <c r="K45" s="135"/>
      <c r="L45" s="135"/>
      <c r="M45" s="135"/>
      <c r="N45" s="135"/>
      <c r="O45" s="135"/>
      <c r="P45" s="69"/>
      <c r="Q45" s="66"/>
    </row>
    <row r="46" spans="4:17" ht="14.25">
      <c r="D46" s="66"/>
      <c r="E46" s="67"/>
      <c r="F46" s="74"/>
      <c r="G46" s="135"/>
      <c r="H46" s="135"/>
      <c r="I46" s="135"/>
      <c r="J46" s="74"/>
      <c r="K46" s="135"/>
      <c r="L46" s="135"/>
      <c r="M46" s="135"/>
      <c r="N46" s="135"/>
      <c r="O46" s="135"/>
      <c r="P46" s="69"/>
      <c r="Q46" s="66"/>
    </row>
    <row r="47" spans="4:17" ht="18.75">
      <c r="D47" s="66"/>
      <c r="E47" s="67"/>
      <c r="F47" s="73" t="s">
        <v>112</v>
      </c>
      <c r="G47" s="99">
        <f>(1+(I22/100)+(I26/100)+(I28/100))*(1+(I24/100))*(1+(I36/100))</f>
        <v>1.1959113057000001</v>
      </c>
      <c r="H47" s="94" t="s">
        <v>108</v>
      </c>
      <c r="I47" s="95">
        <v>1</v>
      </c>
      <c r="J47" s="72"/>
      <c r="K47" s="76" t="s">
        <v>109</v>
      </c>
      <c r="L47" s="95">
        <v>100</v>
      </c>
      <c r="M47" s="76" t="s">
        <v>113</v>
      </c>
      <c r="N47" s="100">
        <f>((G47/G48)-I47)*100</f>
        <v>26.752655612082687</v>
      </c>
      <c r="O47" s="73" t="s">
        <v>65</v>
      </c>
      <c r="P47" s="69"/>
      <c r="Q47" s="66"/>
    </row>
    <row r="48" spans="4:17" ht="14.25">
      <c r="D48" s="66"/>
      <c r="E48" s="67"/>
      <c r="F48" s="72"/>
      <c r="G48" s="95">
        <f>(1-(I34/100))</f>
        <v>0.94350000000000001</v>
      </c>
      <c r="H48" s="72"/>
      <c r="I48" s="135"/>
      <c r="J48" s="135"/>
      <c r="K48" s="135"/>
      <c r="L48" s="135"/>
      <c r="M48" s="135"/>
      <c r="N48" s="135"/>
      <c r="O48" s="135"/>
      <c r="P48" s="69"/>
      <c r="Q48" s="66"/>
    </row>
    <row r="49" spans="4:17" ht="14.25">
      <c r="D49" s="66"/>
      <c r="E49" s="67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69"/>
      <c r="Q49" s="66"/>
    </row>
    <row r="50" spans="4:17" ht="14.25">
      <c r="D50" s="66"/>
      <c r="E50" s="67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69"/>
      <c r="Q50" s="66"/>
    </row>
    <row r="51" spans="4:17" ht="15.75">
      <c r="D51" s="66"/>
      <c r="E51" s="67"/>
      <c r="F51" s="72"/>
      <c r="G51" s="101" t="s">
        <v>114</v>
      </c>
      <c r="H51" s="72"/>
      <c r="I51" s="102">
        <f>N47</f>
        <v>26.752655612082687</v>
      </c>
      <c r="J51" s="137" t="s">
        <v>65</v>
      </c>
      <c r="K51" s="137"/>
      <c r="L51" s="72"/>
      <c r="M51" s="135"/>
      <c r="N51" s="135"/>
      <c r="O51" s="135"/>
      <c r="P51" s="69"/>
      <c r="Q51" s="66"/>
    </row>
    <row r="52" spans="4:17" ht="14.25">
      <c r="D52" s="66"/>
      <c r="E52" s="67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69"/>
      <c r="Q52" s="66"/>
    </row>
    <row r="53" spans="4:17" ht="14.25">
      <c r="D53" s="66"/>
      <c r="E53" s="67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69"/>
      <c r="Q53" s="66"/>
    </row>
    <row r="54" spans="4:17" ht="14.25">
      <c r="D54" s="66"/>
      <c r="E54" s="67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69"/>
      <c r="Q54" s="66"/>
    </row>
    <row r="55" spans="4:17" ht="14.25">
      <c r="D55" s="66"/>
      <c r="E55" s="67"/>
      <c r="F55" s="136" t="s">
        <v>115</v>
      </c>
      <c r="G55" s="136"/>
      <c r="H55" s="136"/>
      <c r="I55" s="136"/>
      <c r="J55" s="136"/>
      <c r="K55" s="136"/>
      <c r="L55" s="136"/>
      <c r="M55" s="136"/>
      <c r="N55" s="136"/>
      <c r="O55" s="72"/>
      <c r="P55" s="69"/>
      <c r="Q55" s="66"/>
    </row>
    <row r="56" spans="4:17" ht="15" thickBot="1">
      <c r="D56" s="66"/>
      <c r="E56" s="96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  <c r="Q56" s="66"/>
    </row>
    <row r="57" spans="4:17" ht="14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</row>
    <row r="58" spans="4:17"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</sheetData>
  <mergeCells count="45">
    <mergeCell ref="H20:O20"/>
    <mergeCell ref="E8:P14"/>
    <mergeCell ref="E15:P15"/>
    <mergeCell ref="F16:N17"/>
    <mergeCell ref="G18:N18"/>
    <mergeCell ref="F19:O19"/>
    <mergeCell ref="K33:O33"/>
    <mergeCell ref="G23:H23"/>
    <mergeCell ref="J23:O23"/>
    <mergeCell ref="G25:H25"/>
    <mergeCell ref="J25:O25"/>
    <mergeCell ref="G27:H27"/>
    <mergeCell ref="J27:O27"/>
    <mergeCell ref="G29:H29"/>
    <mergeCell ref="J29:O29"/>
    <mergeCell ref="K30:O30"/>
    <mergeCell ref="K31:O31"/>
    <mergeCell ref="K32:O32"/>
    <mergeCell ref="K34:O34"/>
    <mergeCell ref="G35:H35"/>
    <mergeCell ref="J35:O35"/>
    <mergeCell ref="F37:O37"/>
    <mergeCell ref="F38:G38"/>
    <mergeCell ref="I38:O38"/>
    <mergeCell ref="F39:G39"/>
    <mergeCell ref="H39:O39"/>
    <mergeCell ref="N40:O40"/>
    <mergeCell ref="N41:O41"/>
    <mergeCell ref="I42:L42"/>
    <mergeCell ref="N42:O42"/>
    <mergeCell ref="N43:O43"/>
    <mergeCell ref="F44:O44"/>
    <mergeCell ref="F45:G45"/>
    <mergeCell ref="H45:O45"/>
    <mergeCell ref="G46:I46"/>
    <mergeCell ref="K46:O46"/>
    <mergeCell ref="F53:O53"/>
    <mergeCell ref="F54:O54"/>
    <mergeCell ref="F55:N55"/>
    <mergeCell ref="I48:O48"/>
    <mergeCell ref="F49:O49"/>
    <mergeCell ref="F50:O50"/>
    <mergeCell ref="J51:K51"/>
    <mergeCell ref="M51:O51"/>
    <mergeCell ref="F52:O52"/>
  </mergeCells>
  <pageMargins left="1.1023622047244095" right="0.5118110236220472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 Bacia I</vt:lpstr>
      <vt:lpstr>CRONOGRAMA</vt:lpstr>
      <vt:lpstr>BDI (25%)</vt:lpstr>
      <vt:lpstr>'BDI (25%)'!Area_de_impressao</vt:lpstr>
      <vt:lpstr>CRONOGRAMA!Area_de_impressao</vt:lpstr>
      <vt:lpstr>'Orçamento Bacia I'!Area_de_impressao</vt:lpstr>
      <vt:lpstr>'Orçamento Bacia I'!Titulos_de_impressao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dc:description/>
  <cp:lastModifiedBy>gpp012</cp:lastModifiedBy>
  <cp:revision>1</cp:revision>
  <cp:lastPrinted>2024-11-28T20:11:10Z</cp:lastPrinted>
  <dcterms:created xsi:type="dcterms:W3CDTF">2023-11-24T12:48:43Z</dcterms:created>
  <dcterms:modified xsi:type="dcterms:W3CDTF">2024-12-04T13:49:24Z</dcterms:modified>
  <dc:language>pt-BR</dc:language>
</cp:coreProperties>
</file>